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ek.se\sek\users\amuo\Desktop\"/>
    </mc:Choice>
  </mc:AlternateContent>
  <workbookProtection workbookAlgorithmName="SHA-512" workbookHashValue="138qgKCem3z1eTqcGCa2dfxlxE0afdI1UklIZoOE975y3qO5pdzXoeuz8X1DODoFRXgzM8SrchUteG1rYFRAmQ==" workbookSaltValue="EYUSL3EErylcQiYu2gBGVw==" workbookSpinCount="100000" lockStructure="1"/>
  <bookViews>
    <workbookView xWindow="0" yWindow="0" windowWidth="12470" windowHeight="4370" activeTab="1"/>
  </bookViews>
  <sheets>
    <sheet name="Contents" sheetId="1" r:id="rId1"/>
    <sheet name="EU KM1" sheetId="3" r:id="rId2"/>
    <sheet name="EU OV1" sheetId="2" r:id="rId3"/>
    <sheet name="EU CR8" sheetId="25" r:id="rId4"/>
    <sheet name="EU LIQ1" sheetId="11" r:id="rId5"/>
    <sheet name="EU LIQB" sheetId="13" r:id="rId6"/>
    <sheet name="FFFS 2010 7" sheetId="14"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1" i="3" l="1"/>
  <c r="F51" i="3"/>
  <c r="E51" i="3"/>
  <c r="G50" i="3"/>
  <c r="F50" i="3"/>
  <c r="E50" i="3"/>
  <c r="G47" i="3"/>
  <c r="F47" i="3"/>
  <c r="E47" i="3"/>
  <c r="G46" i="3"/>
  <c r="F46" i="3"/>
  <c r="E46" i="3"/>
  <c r="G45" i="3"/>
  <c r="F45" i="3"/>
  <c r="E45" i="3"/>
  <c r="G44" i="3"/>
  <c r="F44" i="3"/>
  <c r="E44" i="3"/>
  <c r="G34" i="3"/>
  <c r="F34" i="3"/>
  <c r="E34" i="3"/>
  <c r="H32" i="3"/>
  <c r="G32" i="3"/>
</calcChain>
</file>

<file path=xl/sharedStrings.xml><?xml version="1.0" encoding="utf-8"?>
<sst xmlns="http://schemas.openxmlformats.org/spreadsheetml/2006/main" count="541" uniqueCount="290">
  <si>
    <t>EU OV1</t>
  </si>
  <si>
    <t xml:space="preserve">EU KM1 </t>
  </si>
  <si>
    <t>EU CR8</t>
  </si>
  <si>
    <t>EU LIQ1</t>
  </si>
  <si>
    <t>EU LIQB</t>
  </si>
  <si>
    <t>FFFS 2010 7</t>
  </si>
  <si>
    <t>Not applicable</t>
  </si>
  <si>
    <t>Contents</t>
  </si>
  <si>
    <t>SEK</t>
  </si>
  <si>
    <t>Introduction</t>
  </si>
  <si>
    <t>EU KM1: Key metrics template</t>
  </si>
  <si>
    <t>EU OV1: Overview of risk weighted exposure amounts</t>
  </si>
  <si>
    <t xml:space="preserve">EU CR8:  RWEA flow statements of credit risk exposures under the IRB approach </t>
  </si>
  <si>
    <t>EU LIQ1: Quantitative information of LCR</t>
  </si>
  <si>
    <t>EU LIQB:  on qualitative information on LCR, which complements template EU LIQ1.</t>
  </si>
  <si>
    <t>N/A</t>
  </si>
  <si>
    <t>a</t>
  </si>
  <si>
    <t>1</t>
  </si>
  <si>
    <t>Total risk exposure amount</t>
  </si>
  <si>
    <t>2</t>
  </si>
  <si>
    <t>3</t>
  </si>
  <si>
    <t>b</t>
  </si>
  <si>
    <t>c</t>
  </si>
  <si>
    <t>d</t>
  </si>
  <si>
    <t>e</t>
  </si>
  <si>
    <t>30 Jun 2021</t>
  </si>
  <si>
    <t>31 Mar 2021</t>
  </si>
  <si>
    <t>Available own funds (amounts)</t>
  </si>
  <si>
    <t xml:space="preserve">Common Equity Tier 1 (CET1) capital </t>
  </si>
  <si>
    <t xml:space="preserve">Tier 1 capital </t>
  </si>
  <si>
    <t xml:space="preserve">Total capital </t>
  </si>
  <si>
    <t>Risk-weighted exposure amounts</t>
  </si>
  <si>
    <t>4</t>
  </si>
  <si>
    <t>Capital ratios  (as a percentage of risk-weighted exposure amount)</t>
  </si>
  <si>
    <t>5</t>
  </si>
  <si>
    <t>Common Equity Tier 1 ratio (%)</t>
  </si>
  <si>
    <t>6</t>
  </si>
  <si>
    <t>Tier 1 ratio (%)</t>
  </si>
  <si>
    <t>7</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</si>
  <si>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</si>
  <si>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</si>
  <si>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</si>
  <si>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</si>
  <si>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</si>
  <si>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</si>
  <si>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</si>
  <si>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</si>
  <si>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</si>
  <si>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</si>
  <si>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</si>
  <si>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8</t>
  </si>
  <si>
    <t>Capital conservation buffer (%)</t>
  </si>
  <si>
    <t>EU 8a</t>
  </si>
  <si>
    <t>Conservation buffer due to macro-prudential or systemic risk identified at 
the level of a Member State (%)</t>
  </si>
  <si>
    <t>9</t>
  </si>
  <si>
    <t>Institution specific countercyclical capital buffer (%)</t>
  </si>
  <si>
    <t>EU 9a</t>
  </si>
  <si>
    <t>Systemic risk buffer (%)</t>
  </si>
  <si>
    <t>10</t>
  </si>
  <si>
    <t>Global Systemically Important Institution buffer (%)</t>
  </si>
  <si>
    <t>EU 10a</t>
  </si>
  <si>
    <t>Other Systemically Important Institution buffer (%)</t>
  </si>
  <si>
    <t>11</t>
  </si>
  <si>
    <t>Combined buffer requirement (%)</t>
  </si>
  <si>
    <t>EU 11a</t>
  </si>
  <si>
    <t>Overall capital requirements (%)</t>
  </si>
  <si>
    <t>12</t>
  </si>
  <si>
    <t>CET1 available after meeting the total SREP own funds requirements (%)</t>
  </si>
  <si>
    <t>Leverage ratio</t>
  </si>
  <si>
    <t>13</t>
  </si>
  <si>
    <t>Total exposure measure</t>
  </si>
  <si>
    <t>14</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</si>
  <si>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</si>
  <si>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</si>
  <si>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</si>
  <si>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</si>
  <si>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</si>
  <si>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</si>
  <si>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</si>
  <si>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</si>
  <si>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</si>
  <si>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</si>
  <si>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</si>
  <si>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</si>
  <si>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Liquidity Coverage Ratio</t>
  </si>
  <si>
    <t>15</t>
  </si>
  <si>
    <t xml:space="preserve">Total high-quality liquid assets (HQLA) (Weighted value -average)               </t>
  </si>
  <si>
    <t>EU 16a</t>
  </si>
  <si>
    <t xml:space="preserve">Cash outflows - Total weighted value                                                 </t>
  </si>
  <si>
    <t>EU 16b</t>
  </si>
  <si>
    <t xml:space="preserve">Cash inflows - Total weighted value                                                     </t>
  </si>
  <si>
    <t>16</t>
  </si>
  <si>
    <t xml:space="preserve">Total net cash outflows (adjusted value)                 </t>
  </si>
  <si>
    <t>17</t>
  </si>
  <si>
    <t xml:space="preserve">Liquidity coverage ratio (%)                                                                         </t>
  </si>
  <si>
    <t>Net Stable Funding Ratio</t>
  </si>
  <si>
    <t>18</t>
  </si>
  <si>
    <t>Total available stable funding</t>
  </si>
  <si>
    <t>19</t>
  </si>
  <si>
    <t>Total required stable funding</t>
  </si>
  <si>
    <t>20</t>
  </si>
  <si>
    <t>NSFR ratio (%)</t>
  </si>
  <si>
    <t>Skr mn</t>
  </si>
  <si>
    <t>Total risk exposure amounts (TREA)</t>
  </si>
  <si>
    <t>Total own funds 
requirements</t>
  </si>
  <si>
    <t>Credit risk (excluding CCR)</t>
  </si>
  <si>
    <t xml:space="preserve">Of which the standardised approach </t>
  </si>
  <si>
    <t>Of which the Foundation IRB (F-IRB) approach</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</si>
  <si>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</si>
  <si>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</si>
  <si>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</si>
  <si>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</si>
  <si>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</si>
  <si>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</si>
  <si>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</si>
  <si>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</si>
  <si>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</si>
  <si>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</si>
  <si>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</si>
  <si>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</si>
  <si>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</si>
  <si>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</si>
  <si>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</si>
  <si>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</si>
  <si>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</si>
  <si>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</si>
  <si>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21</t>
  </si>
  <si>
    <t>22</t>
  </si>
  <si>
    <t xml:space="preserve">Of which IMA </t>
  </si>
  <si>
    <t>EU 22a</t>
  </si>
  <si>
    <t>Large exposures</t>
  </si>
  <si>
    <t>23</t>
  </si>
  <si>
    <t>Operational risk</t>
  </si>
  <si>
    <t>EU 23a</t>
  </si>
  <si>
    <t xml:space="preserve">Of which basic indicator approach </t>
  </si>
  <si>
    <t>EU 23b</t>
  </si>
  <si>
    <t xml:space="preserve">Of which standardised approach </t>
  </si>
  <si>
    <t>EU 23c</t>
  </si>
  <si>
    <t xml:space="preserve">Of which advanced measurement approach </t>
  </si>
  <si>
    <t>24</t>
  </si>
  <si>
    <t>Amounts below the thresholds for deduction (subject
to 250% risk weight)</t>
  </si>
  <si>
    <t>25</t>
  </si>
  <si>
    <t>26</t>
  </si>
  <si>
    <t>27</t>
  </si>
  <si>
    <t>28</t>
  </si>
  <si>
    <t>29</t>
  </si>
  <si>
    <t>Total</t>
  </si>
  <si>
    <t>Scope of consolidation: (solo/consolidated)</t>
  </si>
  <si>
    <t>Solo</t>
  </si>
  <si>
    <t>f</t>
  </si>
  <si>
    <t>g</t>
  </si>
  <si>
    <t>h</t>
  </si>
  <si>
    <t>EU 1a</t>
  </si>
  <si>
    <t>Quarter ending on (DD Month YYY)</t>
  </si>
  <si>
    <t>Q2 2021</t>
  </si>
  <si>
    <t>EU 1b</t>
  </si>
  <si>
    <t>Number of data points used in the calculation of averages</t>
  </si>
  <si>
    <t>HIGH-QUALITY LIQUID ASSETS</t>
  </si>
  <si>
    <t>Total high-quality liquid assets (HQLA)</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</si>
  <si>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</si>
  <si>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</si>
  <si>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</si>
  <si>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</si>
  <si>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</si>
  <si>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</si>
  <si>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</si>
  <si>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</si>
  <si>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</si>
  <si>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</si>
  <si>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</si>
  <si>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</si>
  <si>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</si>
  <si>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</si>
  <si>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</si>
  <si>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</si>
  <si>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</si>
  <si>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</si>
  <si>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</si>
  <si>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</si>
  <si>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</si>
  <si>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</si>
  <si>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</si>
  <si>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</si>
  <si>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</si>
  <si>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EU-20a</t>
  </si>
  <si>
    <t>Fully exempt inflows</t>
  </si>
  <si>
    <t>EU-20b</t>
  </si>
  <si>
    <t>Inflows subject to 90% cap</t>
  </si>
  <si>
    <t>EU-20c</t>
  </si>
  <si>
    <t>Inflows subject to 75% cap</t>
  </si>
  <si>
    <t xml:space="preserve">TOTAL ADJUSTED VALUE </t>
  </si>
  <si>
    <t>EU-21</t>
  </si>
  <si>
    <t>LIQUIDITY BUFFER</t>
  </si>
  <si>
    <t>TOTAL NET CASH OUTFLOWS</t>
  </si>
  <si>
    <t>LIQUIDITY COVERAGE RATIO</t>
  </si>
  <si>
    <t>Row number</t>
  </si>
  <si>
    <t>Qualitative information - Free format</t>
  </si>
  <si>
    <t>(a)</t>
  </si>
  <si>
    <t>Explanations on the main drivers of LCR results and the evolution of the contribution of inputs to the LCR’s calculation over time</t>
  </si>
  <si>
    <t>(b)</t>
  </si>
  <si>
    <t>Explanations on the changes in the LCR over time</t>
  </si>
  <si>
    <t xml:space="preserve">LCR fluctuates over time depending on the in- and outflows related to the main drivers decscribed in (a). </t>
  </si>
  <si>
    <t>(c)</t>
  </si>
  <si>
    <t>Explanations on the actual concentration of funding sources</t>
  </si>
  <si>
    <t>(d)</t>
  </si>
  <si>
    <t>High-level description of the composition of the institution`s liquidity buffer.</t>
  </si>
  <si>
    <t>(e)</t>
  </si>
  <si>
    <t>Derivative exposures and potential collateral calls</t>
  </si>
  <si>
    <t xml:space="preserve">Collateralisation of derivative exposure plays an important part in credit risk reduction and liquidity management. In the LCR calculation, in addition to cashflows related to derivatives exposures, the historical look-back approach is used to cover and manage possible derivative transactions related losses in a stressed scenario. </t>
  </si>
  <si>
    <t>(f)</t>
  </si>
  <si>
    <t>Currency mismatch in the LCR</t>
  </si>
  <si>
    <t>SEK has requirements to fulfill a LCR of 100% in currency EUR and USD, and for other significant currencies a requirement of 75%. Appropriate liquidity buffers are held in all these currencies, and the currency LCR:s are closely monitored.</t>
  </si>
  <si>
    <t>(g)</t>
  </si>
  <si>
    <t>Other items in the LCR calculation that are not captured in the LCR disclosure template but that the institution considers relevant for its liquidity profile</t>
  </si>
  <si>
    <t>Market values</t>
  </si>
  <si>
    <t>SKR</t>
  </si>
  <si>
    <t>EUR</t>
  </si>
  <si>
    <t>USD</t>
  </si>
  <si>
    <t>Other</t>
  </si>
  <si>
    <t>Securities issued or guaranteed by sovereigns, central banks or multilateral development banks</t>
  </si>
  <si>
    <t>Covered bonds issued by other institutions</t>
  </si>
  <si>
    <t>Securities issued or guaranteed by municipalities or other public entities</t>
  </si>
  <si>
    <t>Balances with other banks and National Debt Office, overnight</t>
  </si>
  <si>
    <t>Total Liquidity Reserve</t>
  </si>
  <si>
    <t>Amount</t>
  </si>
  <si>
    <t>Percent</t>
  </si>
  <si>
    <t>JPY</t>
  </si>
  <si>
    <t>GBP</t>
  </si>
  <si>
    <t>AUD</t>
  </si>
  <si>
    <t>ZAR</t>
  </si>
  <si>
    <t>CHF</t>
  </si>
  <si>
    <t>Other currencies</t>
  </si>
  <si>
    <t>No structure</t>
  </si>
  <si>
    <t>Currency linked</t>
  </si>
  <si>
    <t>Interest rate linked</t>
  </si>
  <si>
    <t>Equity linked</t>
  </si>
  <si>
    <t>Commodity linked</t>
  </si>
  <si>
    <t>Other structures</t>
  </si>
  <si>
    <t>Europe</t>
  </si>
  <si>
    <t>North America</t>
  </si>
  <si>
    <t>Japan</t>
  </si>
  <si>
    <t>Non-Japan Asia</t>
  </si>
  <si>
    <t>Latin America</t>
  </si>
  <si>
    <t>Middle East/Africa</t>
  </si>
  <si>
    <t>Nordic countries</t>
  </si>
  <si>
    <t>Oceania</t>
  </si>
  <si>
    <t>Information to conform with FFFS 2010:7</t>
  </si>
  <si>
    <t>Risk weighted exposure amount</t>
  </si>
  <si>
    <t>Risk weighted exposure amount as at the end of the previous reporting period</t>
  </si>
  <si>
    <t>Asset size (+/-)</t>
  </si>
  <si>
    <t>Asset quality (+/-)</t>
  </si>
  <si>
    <t>Model updates (+/-)</t>
  </si>
  <si>
    <t>Methodology and policy (+/-)</t>
  </si>
  <si>
    <t>Acquisitions and disposals (+/-)</t>
  </si>
  <si>
    <t>Foreign exchange movements (+/-)</t>
  </si>
  <si>
    <t>Other (+/-)</t>
  </si>
  <si>
    <t>Risk weighted exposure amount as at the end of the reporting period</t>
  </si>
  <si>
    <t>in accordance with Article 451a(2) CRR</t>
  </si>
  <si>
    <t>EU KM1 - Key metrics template</t>
  </si>
  <si>
    <t>EU OV1 – Overview of total risk exposure amounts</t>
  </si>
  <si>
    <t xml:space="preserve">EU CR8 –  RWEA flow statements of credit risk exposures under the IRB approach </t>
  </si>
  <si>
    <t>EU LIQ1 - Quantitative information of LCR</t>
  </si>
  <si>
    <t>EU LIQB on qualitative information on LCR, which complements template EU LIQ1.</t>
  </si>
  <si>
    <t>Additional liquidity information in accordance with the Swedish Financial Supervisory Authority's requlation FFFS 2010:7</t>
  </si>
  <si>
    <t>Issue currency, Skr mn</t>
  </si>
  <si>
    <t>Structure type, Skr mn</t>
  </si>
  <si>
    <t>Market, Skr mn</t>
  </si>
  <si>
    <t>30 Sep 2021</t>
  </si>
  <si>
    <t>regulations regarding management of liquidity risks in credit institutions and investment firms FFFS 2010:7.</t>
  </si>
  <si>
    <t xml:space="preserve">The content of this report conforms with the disclosure requirements of the requirements stipulated in the Capital Requirements Regulation (Regulation (EU) 575/2013, </t>
  </si>
  <si>
    <t>the Commission Implementing Regulation (EU) No 2021/637, the Swedish FSA’s regulations on  prudential requirements and capital buffers (FFFS 2014:12) and  the Swedish FSA’s</t>
  </si>
  <si>
    <t xml:space="preserve">Please note that the information previously provided in the separate report: Periodic information concerning liquidity risk in accordance with FFFS 2010:7 will, </t>
  </si>
  <si>
    <t>as from August 27, 2021, be provided in Pillar 3 reports. See the tables LIQB and FFFS 2010:7.</t>
  </si>
  <si>
    <t>Q3 2021</t>
  </si>
  <si>
    <t>-</t>
  </si>
  <si>
    <t>31 Dec 2021</t>
  </si>
  <si>
    <t>31 Mar 2022</t>
  </si>
  <si>
    <t>Q1 2022</t>
  </si>
  <si>
    <t>Q4 2021</t>
  </si>
  <si>
    <t>SEK, Pillar 3 disclosure 2022 Q1</t>
  </si>
  <si>
    <t>CAPITAL ADEQUACY AND RISK MANAGEMENT DISCLOSURE (PILLAR 3)                                                      2022 Q1</t>
  </si>
  <si>
    <t>Total weighted value (average)</t>
  </si>
  <si>
    <t>Total unweighted value (average)</t>
  </si>
  <si>
    <t xml:space="preserve">The main drivers effecting LCR outcome are issued unsecured debt and currency derivative transactions. The LCR by currency is affected by both funding transactions and derivative flows, whereas the consolidated LCR is primarily affected by funding transactions. </t>
  </si>
  <si>
    <r>
      <t xml:space="preserve">SEK has a low tolerance for long-term structural liquidity risk and financing must be available throughout the maturity for all credit commitments, pertaining to both outstanding and committed undisbursed loans. The company’s credit facility with the Swedish National Debt Office is also regarded as available borrowing. 
To ensure availability to long term funding SEK ensures access to a diversified funding base. A diversified funding base is ensured by actively raising funds in different markets, currencies and maturities. 
See  the tables funding by currency, by structure type and by market in the next sheet </t>
    </r>
    <r>
      <rPr>
        <i/>
        <sz val="10"/>
        <rFont val="Calibri"/>
        <family val="2"/>
        <scheme val="minor"/>
      </rPr>
      <t>FFFS 2010 7.</t>
    </r>
    <r>
      <rPr>
        <sz val="10"/>
        <rFont val="Calibri"/>
        <family val="2"/>
        <scheme val="minor"/>
      </rPr>
      <t xml:space="preserve">
</t>
    </r>
  </si>
  <si>
    <r>
      <t xml:space="preserve">SEK:s liquidity buffer mainly consists of level 1 assets where the largest part is highly rated sovereign and central bank exposures, and covered bonds.
See the table </t>
    </r>
    <r>
      <rPr>
        <i/>
        <sz val="10"/>
        <rFont val="Calibri"/>
        <family val="2"/>
        <scheme val="minor"/>
      </rPr>
      <t xml:space="preserve">Liquidity reserve according to </t>
    </r>
    <r>
      <rPr>
        <sz val="10"/>
        <rFont val="Calibri"/>
        <family val="2"/>
        <scheme val="minor"/>
      </rPr>
      <t>EU Comissions regulation as of September 30, 2021 in the next sheet</t>
    </r>
    <r>
      <rPr>
        <i/>
        <sz val="10"/>
        <rFont val="Calibri"/>
        <family val="2"/>
        <scheme val="minor"/>
      </rPr>
      <t xml:space="preserve">  FFFS 2010 7.</t>
    </r>
  </si>
  <si>
    <t>Liquidity reserve according to EU Comissions regulation as of March 31, 2022.</t>
  </si>
  <si>
    <t>Issued funding as of March 31 by issue currency</t>
  </si>
  <si>
    <t>Issued funding as of March 31 by structure type</t>
  </si>
  <si>
    <t>Issued funding as of March 31 by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</si>
</sst>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
    <numFmt numFmtId="166" formatCode="#,##0.0"/>
  </numFmts>
  <fonts count="33" x14ac:knownFonts="1">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sz val="16"/>
      <color theme="0"/>
      <name val="Calibri"/>
      <family val="2"/>
      <scheme val="minor"/>
    </font>
    <font>
      <b/>
      <sz val="18"/>
      <color theme="0"/>
      <name val="Calibri"/>
      <family val="2"/>
      <scheme val="minor"/>
    </font>
    <font>
      <sz val="11"/>
      <color theme="1"/>
      <name val="Calibri"/>
      <family val="2"/>
      <scheme val="minor"/>
    </font>
    <font>
      <sz val="11"/>
      <color theme="1"/>
      <name val="Calibri"/>
      <family val="2"/>
    </font>
    <font>
      <sz val="10"/>
      <color theme="1"/>
      <name val="Calibri"/>
      <family val="2"/>
      <scheme val="minor"/>
    </font>
    <font>
      <sz val="11"/>
      <name val="Calibri"/>
      <family val="2"/>
    </font>
    <font>
      <b/>
      <sz val="11"/>
      <color theme="1"/>
      <name val="Calibri"/>
      <family val="2"/>
    </font>
    <font>
      <i/>
      <sz val="11"/>
      <color theme="1"/>
      <name val="Calibri"/>
      <family val="2"/>
    </font>
    <font>
      <sz val="10"/>
      <color theme="1"/>
      <name val="Calibri"/>
      <family val="2"/>
    </font>
    <font>
      <sz val="10"/>
      <name val="Calibri"/>
      <family val="2"/>
      <scheme val="minor"/>
    </font>
    <font>
      <b/>
      <sz val="12"/>
      <color theme="1"/>
      <name val="Calibri"/>
      <family val="2"/>
      <scheme val="minor"/>
    </font>
    <font>
      <sz val="12"/>
      <color theme="1"/>
      <name val="Calibri"/>
      <family val="2"/>
      <scheme val="minor"/>
    </font>
    <font>
      <b/>
      <sz val="16"/>
      <color theme="1"/>
      <name val="Calibri"/>
      <family val="2"/>
    </font>
    <font>
      <sz val="10"/>
      <color rgb="FFFF0000"/>
      <name val="Calibri"/>
      <family val="2"/>
    </font>
    <font>
      <sz val="10"/>
      <color theme="1"/>
      <name val="Courier New"/>
      <family val="3"/>
    </font>
    <font>
      <sz val="16"/>
      <color theme="1"/>
      <name val="Calibri"/>
      <family val="2"/>
    </font>
    <font>
      <b/>
      <sz val="10"/>
      <color theme="1"/>
      <name val="Courier New"/>
      <family val="3"/>
    </font>
    <font>
      <sz val="16"/>
      <color theme="1"/>
      <name val="Calibri"/>
      <family val="2"/>
      <scheme val="minor"/>
    </font>
    <font>
      <b/>
      <sz val="11"/>
      <name val="Calibri"/>
      <family val="2"/>
    </font>
    <font>
      <b/>
      <sz val="10"/>
      <color theme="1"/>
      <name val="Calibri"/>
      <family val="2"/>
      <scheme val="minor"/>
    </font>
    <font>
      <b/>
      <sz val="10"/>
      <color theme="1"/>
      <name val="Calibri"/>
      <family val="2"/>
    </font>
    <font>
      <u/>
      <sz val="11"/>
      <color theme="10"/>
      <name val="Calibri"/>
      <family val="2"/>
      <scheme val="minor"/>
    </font>
    <font>
      <sz val="10"/>
      <color theme="1"/>
      <name val="Arial"/>
      <family val="2"/>
    </font>
    <font>
      <i/>
      <sz val="10"/>
      <name val="Calibri"/>
      <family val="2"/>
      <scheme val="minor"/>
    </font>
    <font>
      <b/>
      <sz val="11"/>
      <name val="Calibri"/>
      <family val="2"/>
      <scheme val="minor"/>
    </font>
    <font>
      <sz val="11"/>
      <name val="Calibri"/>
      <family val="2"/>
      <scheme val="minor"/>
    </font>
    <font>
      <sz val="11"/>
      <color rgb="FFFF0000"/>
      <name val="Calibri"/>
      <family val="2"/>
      <scheme val="minor"/>
    </font>
    <font>
      <sz val="10"/>
      <color rgb="FFFF0000"/>
      <name val="Courier New"/>
      <family val="3"/>
    </font>
    <font>
      <b/>
      <sz val="10"/>
      <color rgb="FFFF0000"/>
      <name val="Courier New"/>
      <family val="3"/>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C0C0C0"/>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rgb="FF969696"/>
        <bgColor indexed="64"/>
      </patternFill>
    </fill>
  </fills>
  <borders count="26">
    <border>
      <left/>
      <right/>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bottom/>
      <diagonal/>
    </border>
  </borders>
  <cellStyleXfs count="4">
    <xf numFmtId="0" fontId="0" fillId="0" borderId="0"/>
    <xf numFmtId="9" fontId="6" fillId="0" borderId="0" applyFont="0" applyFill="0" applyBorder="0" applyAlignment="0" applyProtection="0"/>
    <xf numFmtId="0" fontId="8" fillId="0" borderId="0"/>
    <xf numFmtId="0" fontId="25" fillId="0" borderId="0" applyNumberFormat="0" applyFill="0" applyBorder="0" applyAlignment="0" applyProtection="0"/>
  </cellStyleXfs>
  <cellXfs count="155">
    <xf numFmtId="0" fontId="0" fillId="0" borderId="0" xfId="0"/>
    <xf numFmtId="0" fontId="2" fillId="0" borderId="0" xfId="0" applyFont="1"/>
    <xf numFmtId="0" fontId="3" fillId="0" borderId="0" xfId="0" applyFont="1"/>
    <xf numFmtId="0" fontId="1" fillId="3" borderId="0" xfId="0" applyFont="1" applyFill="1"/>
    <xf numFmtId="0" fontId="4" fillId="3" borderId="0" xfId="0" applyFont="1" applyFill="1"/>
    <xf numFmtId="0" fontId="5" fillId="3" borderId="0" xfId="0" applyFont="1" applyFill="1"/>
    <xf numFmtId="0" fontId="0" fillId="2" borderId="0" xfId="0" applyFill="1"/>
    <xf numFmtId="49" fontId="7" fillId="0" borderId="2" xfId="0" quotePrefix="1" applyNumberFormat="1" applyFont="1" applyFill="1" applyBorder="1" applyAlignment="1">
      <alignment horizontal="center" vertical="center" wrapText="1"/>
    </xf>
    <xf numFmtId="49" fontId="7" fillId="0" borderId="2" xfId="0" quotePrefix="1" applyNumberFormat="1" applyFont="1" applyFill="1" applyBorder="1" applyAlignment="1">
      <alignment vertical="center" wrapText="1"/>
    </xf>
    <xf numFmtId="3" fontId="7" fillId="0" borderId="2" xfId="0" applyNumberFormat="1" applyFont="1" applyFill="1" applyBorder="1" applyAlignment="1">
      <alignment vertical="center" wrapText="1"/>
    </xf>
    <xf numFmtId="164" fontId="7" fillId="0" borderId="2" xfId="1" applyNumberFormat="1" applyFont="1" applyFill="1" applyBorder="1" applyAlignment="1">
      <alignment vertical="center" wrapText="1"/>
    </xf>
    <xf numFmtId="165" fontId="7" fillId="0" borderId="2" xfId="0" applyNumberFormat="1" applyFont="1" applyFill="1" applyBorder="1" applyAlignment="1">
      <alignment vertical="center"/>
    </xf>
    <xf numFmtId="164" fontId="7" fillId="0" borderId="2" xfId="1" applyNumberFormat="1" applyFont="1" applyFill="1" applyBorder="1" applyAlignment="1">
      <alignment vertical="center"/>
    </xf>
    <xf numFmtId="3" fontId="7" fillId="0" borderId="2" xfId="0" applyNumberFormat="1" applyFont="1" applyFill="1" applyBorder="1" applyAlignment="1">
      <alignment vertical="center"/>
    </xf>
    <xf numFmtId="164" fontId="9" fillId="0" borderId="2" xfId="1" applyNumberFormat="1" applyFont="1" applyFill="1" applyBorder="1" applyAlignment="1">
      <alignment vertical="center"/>
    </xf>
    <xf numFmtId="4" fontId="7" fillId="0" borderId="2" xfId="0" applyNumberFormat="1" applyFont="1" applyFill="1" applyBorder="1" applyAlignment="1">
      <alignment vertical="center"/>
    </xf>
    <xf numFmtId="49" fontId="10" fillId="4" borderId="2" xfId="0" quotePrefix="1" applyNumberFormat="1" applyFont="1" applyFill="1" applyBorder="1" applyAlignment="1">
      <alignment vertical="center" wrapText="1"/>
    </xf>
    <xf numFmtId="49" fontId="12" fillId="0" borderId="0" xfId="0" applyNumberFormat="1" applyFont="1" applyAlignment="1">
      <alignment vertical="center"/>
    </xf>
    <xf numFmtId="0" fontId="12" fillId="0" borderId="0" xfId="0" applyFont="1" applyAlignment="1">
      <alignment vertical="center"/>
    </xf>
    <xf numFmtId="49" fontId="10" fillId="0" borderId="0" xfId="0" applyNumberFormat="1" applyFont="1" applyAlignment="1">
      <alignment vertical="center"/>
    </xf>
    <xf numFmtId="49" fontId="7" fillId="0" borderId="6" xfId="0" quotePrefix="1" applyNumberFormat="1" applyFont="1" applyFill="1" applyBorder="1" applyAlignment="1">
      <alignment vertical="center" wrapText="1"/>
    </xf>
    <xf numFmtId="0" fontId="8" fillId="0" borderId="13" xfId="0" applyFont="1" applyBorder="1" applyAlignment="1">
      <alignment horizontal="center" vertical="center" wrapText="1"/>
    </xf>
    <xf numFmtId="0" fontId="13" fillId="5" borderId="13" xfId="0" applyFont="1" applyFill="1" applyBorder="1" applyAlignment="1">
      <alignment vertical="center" wrapText="1"/>
    </xf>
    <xf numFmtId="0" fontId="13" fillId="0" borderId="13" xfId="0" applyFont="1" applyBorder="1" applyAlignment="1">
      <alignment horizontal="center" vertical="center"/>
    </xf>
    <xf numFmtId="0" fontId="13" fillId="5" borderId="13" xfId="0" applyFont="1" applyFill="1" applyBorder="1" applyAlignment="1">
      <alignment vertical="center"/>
    </xf>
    <xf numFmtId="0" fontId="14" fillId="2" borderId="1" xfId="0" applyFont="1" applyFill="1" applyBorder="1" applyAlignment="1">
      <alignment horizontal="left"/>
    </xf>
    <xf numFmtId="0" fontId="0" fillId="0" borderId="0" xfId="0" applyFont="1"/>
    <xf numFmtId="0" fontId="0" fillId="0" borderId="0" xfId="0" applyFont="1" applyProtection="1">
      <protection locked="0"/>
    </xf>
    <xf numFmtId="0" fontId="2" fillId="0" borderId="5" xfId="0" applyFont="1" applyBorder="1" applyProtection="1">
      <protection locked="0"/>
    </xf>
    <xf numFmtId="9" fontId="0" fillId="0" borderId="0" xfId="0" applyNumberFormat="1" applyFont="1" applyProtection="1">
      <protection locked="0"/>
    </xf>
    <xf numFmtId="0" fontId="0" fillId="0" borderId="0" xfId="0" applyFont="1" applyBorder="1" applyProtection="1">
      <protection locked="0"/>
    </xf>
    <xf numFmtId="0" fontId="2" fillId="0" borderId="5" xfId="0" applyFont="1" applyBorder="1"/>
    <xf numFmtId="164" fontId="12" fillId="0" borderId="0" xfId="0" applyNumberFormat="1" applyFont="1" applyAlignment="1">
      <alignment vertical="center"/>
    </xf>
    <xf numFmtId="164" fontId="12" fillId="0" borderId="0" xfId="1" applyNumberFormat="1" applyFont="1" applyAlignment="1">
      <alignment vertical="center"/>
    </xf>
    <xf numFmtId="49" fontId="17" fillId="0" borderId="0" xfId="0" applyNumberFormat="1" applyFont="1" applyAlignment="1">
      <alignment vertical="center"/>
    </xf>
    <xf numFmtId="0" fontId="17" fillId="0" borderId="0" xfId="0" applyFont="1" applyAlignment="1">
      <alignment vertical="center"/>
    </xf>
    <xf numFmtId="1" fontId="12" fillId="0" borderId="0" xfId="0" applyNumberFormat="1" applyFont="1" applyAlignment="1">
      <alignment vertical="center"/>
    </xf>
    <xf numFmtId="0" fontId="0" fillId="0" borderId="0" xfId="0" applyFont="1" applyAlignment="1">
      <alignment wrapText="1"/>
    </xf>
    <xf numFmtId="49" fontId="18" fillId="0" borderId="0" xfId="0" applyNumberFormat="1" applyFont="1" applyAlignment="1">
      <alignment vertical="center"/>
    </xf>
    <xf numFmtId="0" fontId="18" fillId="0" borderId="0" xfId="0" applyFont="1" applyAlignment="1">
      <alignment vertical="center"/>
    </xf>
    <xf numFmtId="3" fontId="7" fillId="0" borderId="8" xfId="0" applyNumberFormat="1" applyFont="1" applyFill="1" applyBorder="1" applyAlignment="1">
      <alignment vertical="center" wrapText="1"/>
    </xf>
    <xf numFmtId="49" fontId="20" fillId="0" borderId="0" xfId="0" applyNumberFormat="1" applyFont="1" applyAlignment="1">
      <alignment horizontal="center" vertical="center"/>
    </xf>
    <xf numFmtId="49" fontId="19" fillId="0" borderId="0" xfId="0" applyNumberFormat="1" applyFont="1" applyAlignment="1">
      <alignment vertical="center"/>
    </xf>
    <xf numFmtId="0" fontId="19" fillId="0" borderId="0" xfId="0" applyFont="1" applyAlignment="1">
      <alignment vertical="center"/>
    </xf>
    <xf numFmtId="0" fontId="21" fillId="0" borderId="0" xfId="0" applyFont="1"/>
    <xf numFmtId="49" fontId="10" fillId="0" borderId="13" xfId="0" quotePrefix="1" applyNumberFormat="1" applyFont="1" applyFill="1" applyBorder="1" applyAlignment="1">
      <alignment horizontal="center" vertical="center" wrapText="1"/>
    </xf>
    <xf numFmtId="49" fontId="7" fillId="0" borderId="13" xfId="0" quotePrefix="1" applyNumberFormat="1" applyFont="1" applyFill="1" applyBorder="1" applyAlignment="1">
      <alignment horizontal="center" vertical="center" wrapText="1"/>
    </xf>
    <xf numFmtId="49" fontId="7" fillId="0" borderId="17" xfId="0" quotePrefix="1" applyNumberFormat="1" applyFont="1" applyFill="1" applyBorder="1" applyAlignment="1">
      <alignment horizontal="center" vertical="center" wrapText="1"/>
    </xf>
    <xf numFmtId="49" fontId="7" fillId="0" borderId="10" xfId="0" quotePrefix="1" applyNumberFormat="1" applyFont="1" applyFill="1" applyBorder="1" applyAlignment="1">
      <alignment vertical="center" wrapText="1"/>
    </xf>
    <xf numFmtId="49" fontId="7" fillId="0" borderId="13" xfId="0" quotePrefix="1" applyNumberFormat="1" applyFont="1" applyFill="1" applyBorder="1" applyAlignment="1">
      <alignment vertical="center" wrapText="1"/>
    </xf>
    <xf numFmtId="49" fontId="11" fillId="0" borderId="13" xfId="0" quotePrefix="1" applyNumberFormat="1" applyFont="1" applyFill="1" applyBorder="1" applyAlignment="1">
      <alignment vertical="center" wrapText="1"/>
    </xf>
    <xf numFmtId="49" fontId="10" fillId="0" borderId="13" xfId="0" quotePrefix="1" applyNumberFormat="1" applyFont="1" applyFill="1" applyBorder="1" applyAlignment="1">
      <alignment vertical="center" wrapText="1"/>
    </xf>
    <xf numFmtId="49" fontId="7" fillId="4" borderId="2" xfId="0" applyNumberFormat="1" applyFont="1" applyFill="1" applyBorder="1" applyAlignment="1">
      <alignment vertical="center"/>
    </xf>
    <xf numFmtId="0" fontId="0" fillId="2" borderId="0" xfId="0" applyFont="1" applyFill="1" applyBorder="1" applyAlignment="1">
      <alignment horizontal="left"/>
    </xf>
    <xf numFmtId="49" fontId="22" fillId="0" borderId="0" xfId="0" applyNumberFormat="1" applyFont="1" applyAlignment="1">
      <alignment vertical="center"/>
    </xf>
    <xf numFmtId="49" fontId="18" fillId="0" borderId="0" xfId="0" applyNumberFormat="1" applyFont="1" applyAlignment="1">
      <alignment vertical="center"/>
    </xf>
    <xf numFmtId="49" fontId="7" fillId="0" borderId="11" xfId="0" quotePrefix="1" applyNumberFormat="1" applyFont="1" applyFill="1" applyBorder="1" applyAlignment="1">
      <alignment horizontal="center" vertical="center" wrapText="1"/>
    </xf>
    <xf numFmtId="49" fontId="7" fillId="0" borderId="11" xfId="0" quotePrefix="1" applyNumberFormat="1" applyFont="1" applyFill="1" applyBorder="1" applyAlignment="1">
      <alignment vertical="center" wrapText="1"/>
    </xf>
    <xf numFmtId="49" fontId="7" fillId="6" borderId="8" xfId="0" quotePrefix="1" applyNumberFormat="1" applyFont="1" applyFill="1" applyBorder="1" applyAlignment="1">
      <alignment horizontal="center" vertical="center" wrapText="1"/>
    </xf>
    <xf numFmtId="49" fontId="10" fillId="6" borderId="2" xfId="0" quotePrefix="1" applyNumberFormat="1" applyFont="1" applyFill="1" applyBorder="1" applyAlignment="1">
      <alignment horizontal="center" vertical="center" wrapText="1"/>
    </xf>
    <xf numFmtId="49" fontId="10" fillId="6" borderId="8" xfId="0" quotePrefix="1" applyNumberFormat="1" applyFont="1" applyFill="1" applyBorder="1" applyAlignment="1">
      <alignment horizontal="center" vertical="center" wrapText="1"/>
    </xf>
    <xf numFmtId="49" fontId="10" fillId="6" borderId="13" xfId="0" applyNumberFormat="1" applyFont="1" applyFill="1" applyBorder="1" applyAlignment="1">
      <alignment vertical="center"/>
    </xf>
    <xf numFmtId="49" fontId="7" fillId="6" borderId="13" xfId="0" applyNumberFormat="1" applyFont="1" applyFill="1" applyBorder="1" applyAlignment="1">
      <alignment vertical="center"/>
    </xf>
    <xf numFmtId="49" fontId="7" fillId="6" borderId="2" xfId="0" quotePrefix="1" applyNumberFormat="1" applyFont="1" applyFill="1" applyBorder="1" applyAlignment="1">
      <alignment horizontal="center" vertical="center" wrapText="1"/>
    </xf>
    <xf numFmtId="49" fontId="12" fillId="6" borderId="21" xfId="0" applyNumberFormat="1" applyFont="1" applyFill="1" applyBorder="1" applyAlignment="1">
      <alignment vertical="center"/>
    </xf>
    <xf numFmtId="49" fontId="24" fillId="6" borderId="20" xfId="0" applyNumberFormat="1" applyFont="1" applyFill="1" applyBorder="1" applyAlignment="1">
      <alignment vertical="center"/>
    </xf>
    <xf numFmtId="0" fontId="12" fillId="6" borderId="21" xfId="0" applyFont="1" applyFill="1" applyBorder="1" applyAlignment="1">
      <alignment vertical="center"/>
    </xf>
    <xf numFmtId="49" fontId="10" fillId="6" borderId="17" xfId="0" quotePrefix="1" applyNumberFormat="1" applyFont="1" applyFill="1" applyBorder="1" applyAlignment="1">
      <alignment horizontal="center" vertical="center" wrapText="1"/>
    </xf>
    <xf numFmtId="49" fontId="10" fillId="6" borderId="9" xfId="0" quotePrefix="1" applyNumberFormat="1" applyFont="1" applyFill="1" applyBorder="1" applyAlignment="1">
      <alignment vertical="center" wrapText="1"/>
    </xf>
    <xf numFmtId="3" fontId="12" fillId="6" borderId="12" xfId="0" applyNumberFormat="1" applyFont="1" applyFill="1" applyBorder="1" applyAlignment="1">
      <alignment vertical="center"/>
    </xf>
    <xf numFmtId="0" fontId="23" fillId="6" borderId="13" xfId="0" applyFont="1" applyFill="1" applyBorder="1" applyAlignment="1">
      <alignment horizontal="center" vertical="center" wrapText="1"/>
    </xf>
    <xf numFmtId="0" fontId="14" fillId="6" borderId="0" xfId="0" applyFont="1" applyFill="1" applyBorder="1" applyAlignment="1">
      <alignment vertical="top"/>
    </xf>
    <xf numFmtId="0" fontId="15" fillId="6" borderId="0" xfId="0" applyFont="1" applyFill="1" applyBorder="1"/>
    <xf numFmtId="0" fontId="15" fillId="6" borderId="0" xfId="0" applyFont="1" applyFill="1"/>
    <xf numFmtId="0" fontId="0" fillId="6" borderId="16" xfId="0" applyFont="1" applyFill="1" applyBorder="1"/>
    <xf numFmtId="0" fontId="14" fillId="6" borderId="16" xfId="0" applyFont="1" applyFill="1" applyBorder="1" applyAlignment="1">
      <alignment horizontal="right"/>
    </xf>
    <xf numFmtId="0" fontId="2" fillId="6" borderId="16" xfId="0" applyFont="1" applyFill="1" applyBorder="1"/>
    <xf numFmtId="0" fontId="2" fillId="6" borderId="16" xfId="0" applyFont="1" applyFill="1" applyBorder="1" applyAlignment="1">
      <alignment horizontal="right"/>
    </xf>
    <xf numFmtId="0" fontId="2" fillId="6" borderId="16" xfId="0" applyFont="1" applyFill="1" applyBorder="1" applyAlignment="1"/>
    <xf numFmtId="49" fontId="24" fillId="6" borderId="19" xfId="0" applyNumberFormat="1" applyFont="1" applyFill="1" applyBorder="1" applyAlignment="1">
      <alignment vertical="center"/>
    </xf>
    <xf numFmtId="49" fontId="2" fillId="6" borderId="17" xfId="0" applyNumberFormat="1" applyFont="1" applyFill="1" applyBorder="1" applyAlignment="1">
      <alignment vertical="center"/>
    </xf>
    <xf numFmtId="49" fontId="10" fillId="6" borderId="18" xfId="0" applyNumberFormat="1" applyFont="1" applyFill="1" applyBorder="1" applyAlignment="1">
      <alignment vertical="center"/>
    </xf>
    <xf numFmtId="49" fontId="20" fillId="6" borderId="21" xfId="0" applyNumberFormat="1" applyFont="1" applyFill="1" applyBorder="1" applyAlignment="1">
      <alignment vertical="center"/>
    </xf>
    <xf numFmtId="49" fontId="20" fillId="6" borderId="17" xfId="0" applyNumberFormat="1" applyFont="1" applyFill="1" applyBorder="1" applyAlignment="1">
      <alignment vertical="center"/>
    </xf>
    <xf numFmtId="49" fontId="10" fillId="6" borderId="4" xfId="0" quotePrefix="1" applyNumberFormat="1" applyFont="1" applyFill="1" applyBorder="1" applyAlignment="1">
      <alignment vertical="center" wrapText="1"/>
    </xf>
    <xf numFmtId="49" fontId="7" fillId="4" borderId="20" xfId="0" applyNumberFormat="1" applyFont="1" applyFill="1" applyBorder="1" applyAlignment="1">
      <alignment vertical="center"/>
    </xf>
    <xf numFmtId="0" fontId="10" fillId="6" borderId="17" xfId="2" quotePrefix="1" applyFont="1" applyFill="1" applyBorder="1" applyAlignment="1">
      <alignment horizontal="center" vertical="center"/>
    </xf>
    <xf numFmtId="0" fontId="10" fillId="6" borderId="13" xfId="2" quotePrefix="1" applyFont="1" applyFill="1" applyBorder="1" applyAlignment="1">
      <alignment horizontal="center" vertical="center"/>
    </xf>
    <xf numFmtId="0" fontId="10" fillId="6" borderId="23" xfId="2" quotePrefix="1" applyFont="1" applyFill="1" applyBorder="1" applyAlignment="1">
      <alignment horizontal="center" vertical="center"/>
    </xf>
    <xf numFmtId="49" fontId="24" fillId="6" borderId="17" xfId="0" applyNumberFormat="1" applyFont="1" applyFill="1" applyBorder="1" applyAlignment="1">
      <alignment vertical="center"/>
    </xf>
    <xf numFmtId="0" fontId="12" fillId="6" borderId="22" xfId="0" applyFont="1" applyFill="1" applyBorder="1" applyAlignment="1">
      <alignment vertical="center"/>
    </xf>
    <xf numFmtId="49" fontId="10" fillId="6" borderId="17" xfId="0" quotePrefix="1" applyNumberFormat="1" applyFont="1" applyFill="1" applyBorder="1" applyAlignment="1">
      <alignment vertical="center" wrapText="1"/>
    </xf>
    <xf numFmtId="49" fontId="10" fillId="6" borderId="21" xfId="0" quotePrefix="1" applyNumberFormat="1" applyFont="1" applyFill="1" applyBorder="1" applyAlignment="1">
      <alignment horizontal="center" vertical="center" wrapText="1"/>
    </xf>
    <xf numFmtId="0" fontId="25" fillId="0" borderId="0" xfId="3"/>
    <xf numFmtId="0" fontId="20" fillId="0" borderId="0" xfId="0" applyFont="1" applyAlignment="1">
      <alignment vertical="center"/>
    </xf>
    <xf numFmtId="49" fontId="24" fillId="0" borderId="0" xfId="0" applyNumberFormat="1" applyFont="1" applyAlignment="1">
      <alignment vertical="center"/>
    </xf>
    <xf numFmtId="49" fontId="20" fillId="0" borderId="0" xfId="0" applyNumberFormat="1" applyFont="1" applyAlignment="1">
      <alignment horizontal="right" vertical="center"/>
    </xf>
    <xf numFmtId="49" fontId="20" fillId="0" borderId="0" xfId="0" applyNumberFormat="1" applyFont="1" applyAlignment="1">
      <alignment vertical="center"/>
    </xf>
    <xf numFmtId="3" fontId="18" fillId="0" borderId="2" xfId="0" applyNumberFormat="1" applyFont="1" applyFill="1" applyBorder="1" applyAlignment="1">
      <alignment vertical="center"/>
    </xf>
    <xf numFmtId="164" fontId="9" fillId="0" borderId="2" xfId="1" applyNumberFormat="1" applyFont="1" applyFill="1" applyBorder="1" applyAlignment="1">
      <alignment vertical="center" wrapText="1"/>
    </xf>
    <xf numFmtId="164" fontId="7" fillId="2" borderId="2" xfId="1" applyNumberFormat="1" applyFont="1" applyFill="1" applyBorder="1" applyAlignment="1">
      <alignment vertical="center"/>
    </xf>
    <xf numFmtId="0" fontId="0" fillId="0" borderId="0" xfId="0" applyFont="1" applyAlignment="1">
      <alignment vertical="center"/>
    </xf>
    <xf numFmtId="164" fontId="9" fillId="2" borderId="2" xfId="1" applyNumberFormat="1" applyFont="1" applyFill="1" applyBorder="1" applyAlignment="1">
      <alignment vertical="center"/>
    </xf>
    <xf numFmtId="3" fontId="26" fillId="0" borderId="2" xfId="0" applyNumberFormat="1" applyFont="1" applyFill="1" applyBorder="1" applyAlignment="1">
      <alignment vertical="center"/>
    </xf>
    <xf numFmtId="3" fontId="26" fillId="0" borderId="2" xfId="0" applyNumberFormat="1" applyFont="1" applyFill="1" applyBorder="1" applyAlignment="1">
      <alignment horizontal="right" vertical="center"/>
    </xf>
    <xf numFmtId="9" fontId="26" fillId="0" borderId="2" xfId="1" applyFont="1" applyFill="1" applyBorder="1" applyAlignment="1">
      <alignment vertical="center"/>
    </xf>
    <xf numFmtId="0" fontId="28" fillId="0" borderId="0" xfId="0" applyFont="1"/>
    <xf numFmtId="166" fontId="29" fillId="2" borderId="0" xfId="0" applyNumberFormat="1" applyFont="1" applyFill="1" applyBorder="1" applyAlignment="1">
      <alignment horizontal="right"/>
    </xf>
    <xf numFmtId="166" fontId="29" fillId="2" borderId="0" xfId="0" applyNumberFormat="1" applyFont="1" applyFill="1" applyAlignment="1">
      <alignment horizontal="right"/>
    </xf>
    <xf numFmtId="166" fontId="28" fillId="2" borderId="1" xfId="0" applyNumberFormat="1" applyFont="1" applyFill="1" applyBorder="1" applyAlignment="1">
      <alignment horizontal="right"/>
    </xf>
    <xf numFmtId="166" fontId="29" fillId="0" borderId="0" xfId="0" applyNumberFormat="1" applyFont="1"/>
    <xf numFmtId="164" fontId="29" fillId="0" borderId="0" xfId="1" applyNumberFormat="1" applyFont="1" applyProtection="1">
      <protection locked="0"/>
    </xf>
    <xf numFmtId="166" fontId="28" fillId="0" borderId="5" xfId="0" applyNumberFormat="1" applyFont="1" applyBorder="1"/>
    <xf numFmtId="9" fontId="28" fillId="0" borderId="5" xfId="1" applyNumberFormat="1" applyFont="1" applyBorder="1" applyProtection="1">
      <protection locked="0"/>
    </xf>
    <xf numFmtId="166" fontId="29" fillId="0" borderId="0" xfId="0" applyNumberFormat="1" applyFont="1" applyProtection="1">
      <protection locked="0"/>
    </xf>
    <xf numFmtId="166" fontId="29" fillId="0" borderId="0" xfId="0" applyNumberFormat="1" applyFont="1" applyBorder="1" applyProtection="1">
      <protection locked="0"/>
    </xf>
    <xf numFmtId="49" fontId="18" fillId="0" borderId="2" xfId="0" applyNumberFormat="1" applyFont="1" applyFill="1" applyBorder="1" applyAlignment="1">
      <alignment vertical="center"/>
    </xf>
    <xf numFmtId="49" fontId="12" fillId="0" borderId="0" xfId="0" applyNumberFormat="1" applyFont="1" applyFill="1" applyBorder="1" applyAlignment="1">
      <alignment vertical="center"/>
    </xf>
    <xf numFmtId="3" fontId="18" fillId="0" borderId="8" xfId="0" applyNumberFormat="1" applyFont="1" applyFill="1" applyBorder="1" applyAlignment="1">
      <alignment horizontal="right" vertical="center"/>
    </xf>
    <xf numFmtId="164" fontId="18" fillId="0" borderId="2" xfId="1" quotePrefix="1" applyNumberFormat="1" applyFont="1" applyFill="1" applyBorder="1" applyAlignment="1">
      <alignment horizontal="right" vertical="center"/>
    </xf>
    <xf numFmtId="3" fontId="18" fillId="0" borderId="2" xfId="0" applyNumberFormat="1" applyFont="1" applyFill="1" applyBorder="1" applyAlignment="1">
      <alignment horizontal="right" vertical="center"/>
    </xf>
    <xf numFmtId="3" fontId="18" fillId="8" borderId="2" xfId="0" applyNumberFormat="1" applyFont="1" applyFill="1" applyBorder="1" applyAlignment="1">
      <alignment vertical="center"/>
    </xf>
    <xf numFmtId="49" fontId="18" fillId="8" borderId="2" xfId="0" applyNumberFormat="1" applyFont="1" applyFill="1" applyBorder="1" applyAlignment="1">
      <alignment vertical="center"/>
    </xf>
    <xf numFmtId="3" fontId="12" fillId="0" borderId="0" xfId="0" applyNumberFormat="1" applyFont="1" applyAlignment="1">
      <alignment vertical="center"/>
    </xf>
    <xf numFmtId="3" fontId="9" fillId="0" borderId="2" xfId="0" applyNumberFormat="1" applyFont="1" applyFill="1" applyBorder="1" applyAlignment="1">
      <alignment vertical="center" wrapText="1"/>
    </xf>
    <xf numFmtId="49" fontId="31" fillId="0" borderId="0" xfId="0" applyNumberFormat="1" applyFont="1" applyAlignment="1">
      <alignment vertical="center"/>
    </xf>
    <xf numFmtId="49" fontId="32" fillId="0" borderId="0" xfId="0" applyNumberFormat="1" applyFont="1" applyAlignment="1">
      <alignment vertical="center"/>
    </xf>
    <xf numFmtId="0" fontId="30" fillId="0" borderId="0" xfId="0" applyFont="1" applyAlignment="1">
      <alignment vertical="center"/>
    </xf>
    <xf numFmtId="49" fontId="7" fillId="4" borderId="6" xfId="0" quotePrefix="1" applyNumberFormat="1" applyFont="1" applyFill="1" applyBorder="1" applyAlignment="1">
      <alignment vertical="center" wrapText="1"/>
    </xf>
    <xf numFmtId="49" fontId="7" fillId="0" borderId="7" xfId="0" applyNumberFormat="1" applyFont="1" applyFill="1" applyBorder="1" applyAlignment="1">
      <alignment vertical="center" wrapText="1"/>
    </xf>
    <xf numFmtId="49" fontId="7" fillId="0" borderId="8" xfId="0" applyNumberFormat="1" applyFont="1" applyFill="1" applyBorder="1" applyAlignment="1">
      <alignment vertical="center" wrapText="1"/>
    </xf>
    <xf numFmtId="49" fontId="16" fillId="0" borderId="0" xfId="0" quotePrefix="1" applyNumberFormat="1" applyFont="1" applyAlignment="1">
      <alignment vertical="center" wrapText="1"/>
    </xf>
    <xf numFmtId="49" fontId="3" fillId="0" borderId="0" xfId="0" applyNumberFormat="1" applyFont="1" applyAlignment="1">
      <alignment vertical="center" wrapText="1"/>
    </xf>
    <xf numFmtId="49" fontId="7" fillId="4" borderId="3" xfId="0" quotePrefix="1" applyNumberFormat="1" applyFont="1" applyFill="1" applyBorder="1" applyAlignment="1">
      <alignment vertical="center" wrapText="1"/>
    </xf>
    <xf numFmtId="49" fontId="7" fillId="4" borderId="7" xfId="0" quotePrefix="1" applyNumberFormat="1" applyFont="1" applyFill="1" applyBorder="1" applyAlignment="1">
      <alignment vertical="center" wrapText="1"/>
    </xf>
    <xf numFmtId="49" fontId="7" fillId="4" borderId="8" xfId="0" quotePrefix="1" applyNumberFormat="1" applyFont="1" applyFill="1" applyBorder="1" applyAlignment="1">
      <alignment vertical="center" wrapText="1"/>
    </xf>
    <xf numFmtId="49" fontId="16" fillId="0" borderId="0" xfId="0" applyNumberFormat="1" applyFont="1" applyAlignment="1">
      <alignment vertical="center" wrapText="1"/>
    </xf>
    <xf numFmtId="49" fontId="10" fillId="6" borderId="7" xfId="0" quotePrefix="1" applyNumberFormat="1" applyFont="1" applyFill="1" applyBorder="1" applyAlignment="1">
      <alignment horizontal="center" vertical="center" wrapText="1"/>
    </xf>
    <xf numFmtId="49" fontId="10" fillId="6" borderId="8" xfId="0" applyNumberFormat="1" applyFont="1" applyFill="1" applyBorder="1" applyAlignment="1">
      <alignment horizontal="center" vertical="center" wrapText="1"/>
    </xf>
    <xf numFmtId="49" fontId="16" fillId="0" borderId="0" xfId="0" quotePrefix="1" applyNumberFormat="1" applyFont="1" applyAlignment="1">
      <alignment wrapText="1"/>
    </xf>
    <xf numFmtId="49" fontId="2" fillId="0" borderId="0" xfId="0" applyNumberFormat="1" applyFont="1" applyAlignment="1">
      <alignment wrapText="1"/>
    </xf>
    <xf numFmtId="49" fontId="10" fillId="7" borderId="13" xfId="0" quotePrefix="1" applyNumberFormat="1" applyFont="1" applyFill="1" applyBorder="1" applyAlignment="1">
      <alignment vertical="center" wrapText="1"/>
    </xf>
    <xf numFmtId="49" fontId="7" fillId="7" borderId="13" xfId="0" applyNumberFormat="1" applyFont="1" applyFill="1" applyBorder="1" applyAlignment="1">
      <alignment vertical="center" wrapText="1"/>
    </xf>
    <xf numFmtId="49" fontId="10" fillId="7" borderId="19" xfId="0" quotePrefix="1" applyNumberFormat="1" applyFont="1" applyFill="1" applyBorder="1" applyAlignment="1">
      <alignment vertical="center" wrapText="1"/>
    </xf>
    <xf numFmtId="49" fontId="10" fillId="7" borderId="0" xfId="0" quotePrefix="1" applyNumberFormat="1" applyFont="1" applyFill="1" applyBorder="1" applyAlignment="1">
      <alignment vertical="center" wrapText="1"/>
    </xf>
    <xf numFmtId="49" fontId="10" fillId="7" borderId="25" xfId="0" quotePrefix="1" applyNumberFormat="1" applyFont="1" applyFill="1" applyBorder="1" applyAlignment="1">
      <alignment vertical="center" wrapText="1"/>
    </xf>
    <xf numFmtId="49" fontId="7" fillId="0" borderId="6" xfId="0" quotePrefix="1" applyNumberFormat="1" applyFont="1" applyFill="1" applyBorder="1" applyAlignment="1">
      <alignment horizontal="right" vertical="center" wrapText="1"/>
    </xf>
    <xf numFmtId="49" fontId="7" fillId="0" borderId="8" xfId="0" quotePrefix="1" applyNumberFormat="1" applyFont="1" applyFill="1" applyBorder="1" applyAlignment="1">
      <alignment horizontal="right" vertical="center" wrapText="1"/>
    </xf>
    <xf numFmtId="49" fontId="10" fillId="6" borderId="24" xfId="0" quotePrefix="1" applyNumberFormat="1" applyFont="1" applyFill="1" applyBorder="1" applyAlignment="1">
      <alignment horizontal="center" vertical="center" wrapText="1"/>
    </xf>
    <xf numFmtId="49" fontId="10" fillId="6" borderId="8" xfId="0" quotePrefix="1" applyNumberFormat="1" applyFont="1" applyFill="1" applyBorder="1" applyAlignment="1">
      <alignment horizontal="center" vertical="center" wrapText="1"/>
    </xf>
    <xf numFmtId="49" fontId="10" fillId="6" borderId="6" xfId="0" quotePrefix="1" applyNumberFormat="1" applyFont="1" applyFill="1" applyBorder="1" applyAlignment="1">
      <alignment horizontal="center" vertical="center" wrapText="1"/>
    </xf>
    <xf numFmtId="0" fontId="23" fillId="6" borderId="14" xfId="0" applyFont="1" applyFill="1" applyBorder="1" applyAlignment="1">
      <alignment horizontal="center" vertical="center" wrapText="1"/>
    </xf>
    <xf numFmtId="0" fontId="23" fillId="6" borderId="15" xfId="0" applyFont="1" applyFill="1" applyBorder="1" applyAlignment="1">
      <alignment horizontal="center" vertical="center" wrapText="1"/>
    </xf>
    <xf numFmtId="49" fontId="3" fillId="2" borderId="0" xfId="0" applyNumberFormat="1" applyFont="1" applyFill="1" applyAlignment="1">
      <alignment horizontal="left" wrapText="1" shrinkToFit="1"/>
    </xf>
    <xf numFmtId="49" fontId="21" fillId="2" borderId="0" xfId="0" applyNumberFormat="1" applyFont="1" applyFill="1" applyAlignment="1">
      <alignment horizontal="left" wrapText="1" shrinkToFit="1"/>
    </xf>
  </cellXfs>
  <cellStyles count="4">
    <cellStyle name="Hyperlink" xfId="3" builtinId="8"/>
    <cellStyle name="Normal" xfId="0" builtinId="0"/>
    <cellStyle name="Normal 4"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opLeftCell="A17" workbookViewId="0">
      <selection activeCell="C30" sqref="C30"/>
    </sheetView>
  </sheetViews>
  <sheetFormatPr defaultRowHeight="14.5" x14ac:dyDescent="0.35"/>
  <cols>
    <col min="2" max="2" width="9.81640625" bestFit="1" customWidth="1"/>
    <col min="3" max="3" width="131.54296875" bestFit="1" customWidth="1"/>
  </cols>
  <sheetData>
    <row r="1" spans="1:3" ht="23.5" x14ac:dyDescent="0.55000000000000004">
      <c r="A1" s="5" t="s">
        <v>280</v>
      </c>
      <c r="B1" s="5"/>
      <c r="C1" s="5"/>
    </row>
    <row r="2" spans="1:3" ht="21" x14ac:dyDescent="0.5">
      <c r="A2" s="4" t="s">
        <v>8</v>
      </c>
      <c r="B2" s="3"/>
      <c r="C2" s="3"/>
    </row>
    <row r="4" spans="1:3" ht="21" x14ac:dyDescent="0.5">
      <c r="A4" s="2" t="s">
        <v>7</v>
      </c>
    </row>
    <row r="5" spans="1:3" x14ac:dyDescent="0.35">
      <c r="B5" s="6" t="s">
        <v>1</v>
      </c>
      <c r="C5" s="93" t="s">
        <v>10</v>
      </c>
    </row>
    <row r="6" spans="1:3" x14ac:dyDescent="0.35">
      <c r="B6" s="6" t="s">
        <v>0</v>
      </c>
      <c r="C6" s="93" t="s">
        <v>11</v>
      </c>
    </row>
    <row r="7" spans="1:3" x14ac:dyDescent="0.35">
      <c r="B7" s="6" t="s">
        <v>2</v>
      </c>
      <c r="C7" s="93" t="s">
        <v>12</v>
      </c>
    </row>
    <row r="8" spans="1:3" x14ac:dyDescent="0.35">
      <c r="B8" s="6" t="s">
        <v>3</v>
      </c>
      <c r="C8" s="93" t="s">
        <v>13</v>
      </c>
    </row>
    <row r="9" spans="1:3" x14ac:dyDescent="0.35">
      <c r="B9" s="6" t="s">
        <v>4</v>
      </c>
      <c r="C9" s="93" t="s">
        <v>14</v>
      </c>
    </row>
    <row r="10" spans="1:3" x14ac:dyDescent="0.35">
      <c r="B10" s="6" t="s">
        <v>5</v>
      </c>
      <c r="C10" s="93" t="s">
        <v>246</v>
      </c>
    </row>
    <row r="15" spans="1:3" ht="21" x14ac:dyDescent="0.5">
      <c r="A15" s="2" t="s">
        <v>9</v>
      </c>
    </row>
    <row r="16" spans="1:3" ht="14.5" customHeight="1" x14ac:dyDescent="0.35">
      <c r="A16" t="s">
        <v>269</v>
      </c>
    </row>
    <row r="17" spans="1:1" ht="14.5" customHeight="1" x14ac:dyDescent="0.35">
      <c r="A17" t="s">
        <v>270</v>
      </c>
    </row>
    <row r="18" spans="1:1" x14ac:dyDescent="0.35">
      <c r="A18" t="s">
        <v>268</v>
      </c>
    </row>
    <row r="20" spans="1:1" x14ac:dyDescent="0.35">
      <c r="A20" t="s">
        <v>271</v>
      </c>
    </row>
    <row r="21" spans="1:1" x14ac:dyDescent="0.35">
      <c r="A21" t="s">
        <v>272</v>
      </c>
    </row>
    <row r="23" spans="1:1" ht="14.5" customHeight="1" x14ac:dyDescent="0.35"/>
    <row r="24" spans="1:1" ht="14.5" customHeight="1" x14ac:dyDescent="0.35"/>
  </sheetData>
  <hyperlinks>
    <hyperlink ref="C5" location="'EU KM1'!A1" display="EU KM1: Key metrics template"/>
    <hyperlink ref="C6" location="'EU OV1'!A1" display="EU OV1: Overview of risk weighted exposure amounts"/>
    <hyperlink ref="C7" location="'EU CR8'!A1" display="EU CR8:  RWEA flow statements of credit risk exposures under the IRB approach "/>
    <hyperlink ref="C8" location="'EU LIQ1'!A1" display="EU LIQ1: Quantitative information of LCR"/>
    <hyperlink ref="C9" location="'EU LIQB'!A1" display="EU LIQB:  on qualitative information on LCR, which complements template EU LIQ1."/>
    <hyperlink ref="C10" location="'FFFS 2010 7'!A1" display="Information to conform with FFFS 2010:7"/>
  </hyperlink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tabSelected="1" topLeftCell="A12" zoomScaleNormal="100" workbookViewId="0">
      <selection activeCell="D21" sqref="D21"/>
    </sheetView>
  </sheetViews>
  <sheetFormatPr defaultColWidth="9.1796875" defaultRowHeight="13" x14ac:dyDescent="0.35"/>
  <cols>
    <col min="1" max="1" width="8.1796875" style="18" customWidth="1"/>
    <col min="2" max="2" width="9.54296875" style="18" customWidth="1"/>
    <col min="3" max="3" width="79.54296875" style="18" customWidth="1"/>
    <col min="4" max="8" width="13.54296875" style="18" customWidth="1"/>
    <col min="9" max="10" width="8.1796875" style="18" customWidth="1"/>
    <col min="11" max="16384" width="9.1796875" style="18"/>
  </cols>
  <sheetData>
    <row r="1" spans="1:10" s="94" customFormat="1" ht="16" customHeight="1" x14ac:dyDescent="0.35">
      <c r="A1" s="95" t="s">
        <v>279</v>
      </c>
      <c r="B1" s="95"/>
      <c r="C1" s="95"/>
      <c r="D1" s="96"/>
      <c r="E1" s="41"/>
      <c r="F1" s="97"/>
      <c r="G1" s="97"/>
    </row>
    <row r="2" spans="1:10" ht="16" customHeight="1" x14ac:dyDescent="0.35">
      <c r="A2" s="17"/>
      <c r="B2" s="17"/>
      <c r="C2" s="17"/>
      <c r="D2" s="17"/>
      <c r="E2" s="17"/>
      <c r="F2" s="17"/>
      <c r="G2" s="17"/>
      <c r="H2" s="17"/>
      <c r="I2" s="17"/>
      <c r="J2" s="17"/>
    </row>
    <row r="3" spans="1:10" ht="21" customHeight="1" x14ac:dyDescent="0.35">
      <c r="A3" s="17"/>
      <c r="B3" s="131" t="s">
        <v>258</v>
      </c>
      <c r="C3" s="132"/>
      <c r="D3" s="132"/>
      <c r="E3" s="17"/>
      <c r="F3" s="17"/>
      <c r="G3" s="17"/>
      <c r="H3" s="17"/>
      <c r="I3" s="17"/>
      <c r="J3" s="17"/>
    </row>
    <row r="4" spans="1:10" ht="14.15" customHeight="1" x14ac:dyDescent="0.35">
      <c r="A4" s="17"/>
      <c r="B4" s="17"/>
      <c r="C4" s="17"/>
      <c r="D4" s="17"/>
      <c r="E4" s="17"/>
      <c r="F4" s="17"/>
      <c r="G4" s="17"/>
      <c r="H4" s="17"/>
      <c r="I4" s="17"/>
      <c r="J4" s="17"/>
    </row>
    <row r="5" spans="1:10" ht="14.15" customHeight="1" x14ac:dyDescent="0.35">
      <c r="A5" s="17"/>
      <c r="B5" s="17"/>
      <c r="C5" s="17"/>
      <c r="D5" s="17"/>
      <c r="E5" s="17"/>
      <c r="F5" s="17"/>
      <c r="G5" s="17"/>
      <c r="H5" s="17"/>
      <c r="I5" s="17"/>
      <c r="J5" s="17"/>
    </row>
    <row r="6" spans="1:10" ht="28" customHeight="1" x14ac:dyDescent="0.35">
      <c r="A6" s="17"/>
      <c r="B6" s="61" t="s">
        <v>102</v>
      </c>
      <c r="C6" s="62"/>
      <c r="D6" s="58" t="s">
        <v>16</v>
      </c>
      <c r="E6" s="63" t="s">
        <v>21</v>
      </c>
      <c r="F6" s="63" t="s">
        <v>22</v>
      </c>
      <c r="G6" s="63" t="s">
        <v>23</v>
      </c>
      <c r="H6" s="63" t="s">
        <v>24</v>
      </c>
      <c r="I6" s="17"/>
      <c r="J6" s="17"/>
    </row>
    <row r="7" spans="1:10" ht="28" customHeight="1" x14ac:dyDescent="0.35">
      <c r="A7" s="17"/>
      <c r="B7" s="86"/>
      <c r="C7" s="87"/>
      <c r="D7" s="88" t="s">
        <v>276</v>
      </c>
      <c r="E7" s="88" t="s">
        <v>275</v>
      </c>
      <c r="F7" s="88" t="s">
        <v>267</v>
      </c>
      <c r="G7" s="88" t="s">
        <v>25</v>
      </c>
      <c r="H7" s="88" t="s">
        <v>26</v>
      </c>
      <c r="I7" s="17"/>
      <c r="J7" s="17"/>
    </row>
    <row r="8" spans="1:10" ht="28" customHeight="1" x14ac:dyDescent="0.35">
      <c r="A8" s="17"/>
      <c r="B8" s="85"/>
      <c r="C8" s="133" t="s">
        <v>27</v>
      </c>
      <c r="D8" s="129"/>
      <c r="E8" s="129"/>
      <c r="F8" s="129"/>
      <c r="G8" s="129"/>
      <c r="H8" s="130"/>
      <c r="I8" s="17"/>
      <c r="J8" s="17"/>
    </row>
    <row r="9" spans="1:10" ht="28" customHeight="1" x14ac:dyDescent="0.35">
      <c r="A9" s="17"/>
      <c r="B9" s="56" t="s">
        <v>17</v>
      </c>
      <c r="C9" s="8" t="s">
        <v>28</v>
      </c>
      <c r="D9" s="9">
        <v>20031.653472141999</v>
      </c>
      <c r="E9" s="9">
        <v>19924.6910113134</v>
      </c>
      <c r="F9" s="9">
        <v>19797.365297290002</v>
      </c>
      <c r="G9" s="9">
        <v>19710.305964212002</v>
      </c>
      <c r="H9" s="9">
        <v>19573</v>
      </c>
      <c r="I9" s="17"/>
      <c r="J9" s="17"/>
    </row>
    <row r="10" spans="1:10" ht="28" customHeight="1" x14ac:dyDescent="0.35">
      <c r="A10" s="17"/>
      <c r="B10" s="7" t="s">
        <v>19</v>
      </c>
      <c r="C10" s="8" t="s">
        <v>29</v>
      </c>
      <c r="D10" s="9">
        <v>20031.653472141999</v>
      </c>
      <c r="E10" s="9">
        <v>19924.6910113134</v>
      </c>
      <c r="F10" s="9">
        <v>19797.365297290002</v>
      </c>
      <c r="G10" s="9">
        <v>19710.305964212002</v>
      </c>
      <c r="H10" s="13">
        <v>19573</v>
      </c>
      <c r="I10" s="17"/>
      <c r="J10" s="17"/>
    </row>
    <row r="11" spans="1:10" ht="28" customHeight="1" x14ac:dyDescent="0.35">
      <c r="A11" s="17"/>
      <c r="B11" s="7" t="s">
        <v>20</v>
      </c>
      <c r="C11" s="8" t="s">
        <v>30</v>
      </c>
      <c r="D11" s="9">
        <v>20031.653472141999</v>
      </c>
      <c r="E11" s="9">
        <v>19924.6910113134</v>
      </c>
      <c r="F11" s="9">
        <v>19797.365297290002</v>
      </c>
      <c r="G11" s="9">
        <v>19710.305964212002</v>
      </c>
      <c r="H11" s="13">
        <v>19573</v>
      </c>
      <c r="I11" s="17"/>
      <c r="J11" s="17"/>
    </row>
    <row r="12" spans="1:10" ht="28" customHeight="1" x14ac:dyDescent="0.35">
      <c r="A12" s="17"/>
      <c r="B12" s="52"/>
      <c r="C12" s="128" t="s">
        <v>31</v>
      </c>
      <c r="D12" s="129"/>
      <c r="E12" s="129"/>
      <c r="F12" s="129"/>
      <c r="G12" s="129"/>
      <c r="H12" s="130"/>
      <c r="I12" s="17"/>
      <c r="J12" s="17"/>
    </row>
    <row r="13" spans="1:10" ht="28" customHeight="1" x14ac:dyDescent="0.35">
      <c r="A13" s="17"/>
      <c r="B13" s="7" t="s">
        <v>32</v>
      </c>
      <c r="C13" s="8" t="s">
        <v>18</v>
      </c>
      <c r="D13" s="9">
        <v>94306.730091220001</v>
      </c>
      <c r="E13" s="9">
        <v>92140.16757012</v>
      </c>
      <c r="F13" s="9">
        <v>87526.240013529998</v>
      </c>
      <c r="G13" s="9">
        <v>84533.261766609998</v>
      </c>
      <c r="H13" s="9">
        <v>89744</v>
      </c>
      <c r="I13" s="17"/>
      <c r="J13" s="17"/>
    </row>
    <row r="14" spans="1:10" ht="28" customHeight="1" x14ac:dyDescent="0.35">
      <c r="A14" s="17"/>
      <c r="B14" s="52"/>
      <c r="C14" s="128" t="s">
        <v>33</v>
      </c>
      <c r="D14" s="129"/>
      <c r="E14" s="129"/>
      <c r="F14" s="129"/>
      <c r="G14" s="129"/>
      <c r="H14" s="130"/>
      <c r="I14" s="17"/>
      <c r="J14" s="17"/>
    </row>
    <row r="15" spans="1:10" ht="28" customHeight="1" x14ac:dyDescent="0.35">
      <c r="A15" s="17"/>
      <c r="B15" s="7" t="s">
        <v>34</v>
      </c>
      <c r="C15" s="8" t="s">
        <v>35</v>
      </c>
      <c r="D15" s="10">
        <v>0.21240999999999999</v>
      </c>
      <c r="E15" s="10">
        <v>0.21624299999999999</v>
      </c>
      <c r="F15" s="10">
        <v>0.226188</v>
      </c>
      <c r="G15" s="10">
        <v>0.23316600000000001</v>
      </c>
      <c r="H15" s="10">
        <v>0.218</v>
      </c>
      <c r="I15" s="17"/>
      <c r="J15" s="17"/>
    </row>
    <row r="16" spans="1:10" ht="28" customHeight="1" x14ac:dyDescent="0.35">
      <c r="A16" s="17"/>
      <c r="B16" s="7" t="s">
        <v>36</v>
      </c>
      <c r="C16" s="8" t="s">
        <v>37</v>
      </c>
      <c r="D16" s="10">
        <v>0.21240999999999999</v>
      </c>
      <c r="E16" s="10">
        <v>0.21624299999999999</v>
      </c>
      <c r="F16" s="10">
        <v>0.226188</v>
      </c>
      <c r="G16" s="10">
        <v>0.23316600000000001</v>
      </c>
      <c r="H16" s="10">
        <v>0.218</v>
      </c>
      <c r="I16" s="17"/>
      <c r="J16" s="17"/>
    </row>
    <row r="17" spans="1:11" ht="28" customHeight="1" x14ac:dyDescent="0.35">
      <c r="A17" s="17"/>
      <c r="B17" s="7" t="s">
        <v>38</v>
      </c>
      <c r="C17" s="8" t="s">
        <v>39</v>
      </c>
      <c r="D17" s="10">
        <v>0.21240999999999999</v>
      </c>
      <c r="E17" s="10">
        <v>0.21624299999999999</v>
      </c>
      <c r="F17" s="10">
        <v>0.226188</v>
      </c>
      <c r="G17" s="10">
        <v>0.23316600000000001</v>
      </c>
      <c r="H17" s="10">
        <v>0.218</v>
      </c>
      <c r="I17" s="17"/>
      <c r="J17" s="17"/>
    </row>
    <row r="18" spans="1:11" ht="44.15" customHeight="1" x14ac:dyDescent="0.35">
      <c r="A18" s="17"/>
      <c r="B18" s="52"/>
      <c r="C18" s="128" t="s">
        <v>40</v>
      </c>
      <c r="D18" s="129"/>
      <c r="E18" s="129"/>
      <c r="F18" s="129"/>
      <c r="G18" s="129"/>
      <c r="H18" s="130"/>
      <c r="I18" s="17"/>
      <c r="J18" s="17"/>
    </row>
    <row r="19" spans="1:11" ht="28" customHeight="1" x14ac:dyDescent="0.35">
      <c r="A19" s="17"/>
      <c r="B19" s="7" t="s">
        <v>41</v>
      </c>
      <c r="C19" s="8" t="s">
        <v>42</v>
      </c>
      <c r="D19" s="10">
        <v>3.6699999999999997E-2</v>
      </c>
      <c r="E19" s="10">
        <v>3.6699999999999997E-2</v>
      </c>
      <c r="F19" s="10">
        <v>3.6699999999999997E-2</v>
      </c>
      <c r="G19" s="10">
        <v>4.8000000000000001E-2</v>
      </c>
      <c r="H19" s="12">
        <v>4.3999999999999997E-2</v>
      </c>
      <c r="I19" s="17"/>
      <c r="J19" s="17"/>
    </row>
    <row r="20" spans="1:11" ht="28" customHeight="1" x14ac:dyDescent="0.35">
      <c r="A20" s="17"/>
      <c r="B20" s="7" t="s">
        <v>43</v>
      </c>
      <c r="C20" s="8" t="s">
        <v>44</v>
      </c>
      <c r="D20" s="10">
        <v>2.0600000000000007E-2</v>
      </c>
      <c r="E20" s="10">
        <v>2.0600000000000007E-2</v>
      </c>
      <c r="F20" s="10">
        <v>2.0600000000000007E-2</v>
      </c>
      <c r="G20" s="10">
        <v>2.6999999999999996E-2</v>
      </c>
      <c r="H20" s="12">
        <v>2.5000000000000001E-2</v>
      </c>
      <c r="I20" s="17"/>
      <c r="J20" s="17"/>
    </row>
    <row r="21" spans="1:11" ht="28" customHeight="1" x14ac:dyDescent="0.35">
      <c r="A21" s="17"/>
      <c r="B21" s="7" t="s">
        <v>45</v>
      </c>
      <c r="C21" s="8" t="s">
        <v>46</v>
      </c>
      <c r="D21" s="10">
        <v>2.75E-2</v>
      </c>
      <c r="E21" s="10">
        <v>2.7499999999999997E-2</v>
      </c>
      <c r="F21" s="10">
        <v>2.7499999999999997E-2</v>
      </c>
      <c r="G21" s="10">
        <v>3.5999999999999997E-2</v>
      </c>
      <c r="H21" s="100">
        <v>3.2000000000000001E-2</v>
      </c>
      <c r="I21" s="17"/>
      <c r="J21" s="17"/>
    </row>
    <row r="22" spans="1:11" ht="28" customHeight="1" x14ac:dyDescent="0.35">
      <c r="A22" s="17"/>
      <c r="B22" s="7" t="s">
        <v>47</v>
      </c>
      <c r="C22" s="8" t="s">
        <v>48</v>
      </c>
      <c r="D22" s="10">
        <v>0.1167</v>
      </c>
      <c r="E22" s="10">
        <v>0.1167</v>
      </c>
      <c r="F22" s="10">
        <v>0.1167</v>
      </c>
      <c r="G22" s="10">
        <v>0.128</v>
      </c>
      <c r="H22" s="10">
        <v>0.124</v>
      </c>
      <c r="I22" s="17"/>
      <c r="J22" s="17"/>
    </row>
    <row r="23" spans="1:11" ht="28" customHeight="1" x14ac:dyDescent="0.35">
      <c r="A23" s="17"/>
      <c r="B23" s="52"/>
      <c r="C23" s="128" t="s">
        <v>49</v>
      </c>
      <c r="D23" s="129"/>
      <c r="E23" s="129"/>
      <c r="F23" s="129"/>
      <c r="G23" s="129"/>
      <c r="H23" s="130"/>
      <c r="I23" s="17"/>
      <c r="J23" s="17"/>
    </row>
    <row r="24" spans="1:11" ht="28" customHeight="1" x14ac:dyDescent="0.35">
      <c r="A24" s="17"/>
      <c r="B24" s="7" t="s">
        <v>50</v>
      </c>
      <c r="C24" s="8" t="s">
        <v>51</v>
      </c>
      <c r="D24" s="10">
        <v>2.4999999999999998E-2</v>
      </c>
      <c r="E24" s="10">
        <v>2.4999999999999998E-2</v>
      </c>
      <c r="F24" s="10">
        <v>2.5000000000000001E-2</v>
      </c>
      <c r="G24" s="10">
        <v>2.5000000000000001E-2</v>
      </c>
      <c r="H24" s="10">
        <v>2.5000000000000001E-2</v>
      </c>
      <c r="I24" s="17"/>
      <c r="J24" s="17"/>
    </row>
    <row r="25" spans="1:11" ht="28" customHeight="1" x14ac:dyDescent="0.35">
      <c r="A25" s="17"/>
      <c r="B25" s="7" t="s">
        <v>52</v>
      </c>
      <c r="C25" s="8" t="s">
        <v>53</v>
      </c>
      <c r="D25" s="119" t="s">
        <v>274</v>
      </c>
      <c r="E25" s="119" t="s">
        <v>274</v>
      </c>
      <c r="F25" s="119" t="s">
        <v>274</v>
      </c>
      <c r="G25" s="119" t="s">
        <v>274</v>
      </c>
      <c r="H25" s="119" t="s">
        <v>274</v>
      </c>
      <c r="I25" s="17"/>
      <c r="J25" s="17"/>
    </row>
    <row r="26" spans="1:11" ht="28" customHeight="1" x14ac:dyDescent="0.35">
      <c r="A26" s="17"/>
      <c r="B26" s="7" t="s">
        <v>54</v>
      </c>
      <c r="C26" s="8" t="s">
        <v>55</v>
      </c>
      <c r="D26" s="10">
        <v>3.1799999820789076E-4</v>
      </c>
      <c r="E26" s="10">
        <v>3.2100000227904387E-4</v>
      </c>
      <c r="F26" s="10">
        <v>3.275994375580121E-4</v>
      </c>
      <c r="G26" s="10">
        <v>3.8699999995648969E-4</v>
      </c>
      <c r="H26" s="99">
        <v>2.9999999999999997E-4</v>
      </c>
      <c r="I26" s="17"/>
      <c r="J26" s="17"/>
    </row>
    <row r="27" spans="1:11" ht="28" customHeight="1" x14ac:dyDescent="0.35">
      <c r="A27" s="17"/>
      <c r="B27" s="7" t="s">
        <v>56</v>
      </c>
      <c r="C27" s="8" t="s">
        <v>57</v>
      </c>
      <c r="D27" s="119" t="s">
        <v>274</v>
      </c>
      <c r="E27" s="119" t="s">
        <v>274</v>
      </c>
      <c r="F27" s="119" t="s">
        <v>274</v>
      </c>
      <c r="G27" s="119" t="s">
        <v>274</v>
      </c>
      <c r="H27" s="119" t="s">
        <v>274</v>
      </c>
      <c r="I27" s="17"/>
      <c r="J27" s="17"/>
    </row>
    <row r="28" spans="1:11" ht="28" customHeight="1" x14ac:dyDescent="0.35">
      <c r="A28" s="17"/>
      <c r="B28" s="7" t="s">
        <v>58</v>
      </c>
      <c r="C28" s="8" t="s">
        <v>59</v>
      </c>
      <c r="D28" s="119" t="s">
        <v>274</v>
      </c>
      <c r="E28" s="119" t="s">
        <v>274</v>
      </c>
      <c r="F28" s="119" t="s">
        <v>274</v>
      </c>
      <c r="G28" s="119" t="s">
        <v>274</v>
      </c>
      <c r="H28" s="119" t="s">
        <v>274</v>
      </c>
      <c r="I28" s="17"/>
      <c r="J28" s="17"/>
    </row>
    <row r="29" spans="1:11" ht="28" customHeight="1" x14ac:dyDescent="0.35">
      <c r="A29" s="17"/>
      <c r="B29" s="7" t="s">
        <v>60</v>
      </c>
      <c r="C29" s="8" t="s">
        <v>61</v>
      </c>
      <c r="D29" s="119" t="s">
        <v>274</v>
      </c>
      <c r="E29" s="119" t="s">
        <v>274</v>
      </c>
      <c r="F29" s="119" t="s">
        <v>274</v>
      </c>
      <c r="G29" s="119" t="s">
        <v>274</v>
      </c>
      <c r="H29" s="119" t="s">
        <v>274</v>
      </c>
      <c r="I29" s="17"/>
      <c r="J29" s="17"/>
    </row>
    <row r="30" spans="1:11" ht="28" customHeight="1" x14ac:dyDescent="0.35">
      <c r="A30" s="17"/>
      <c r="B30" s="7" t="s">
        <v>62</v>
      </c>
      <c r="C30" s="8" t="s">
        <v>63</v>
      </c>
      <c r="D30" s="10">
        <v>2.5317999998202591E-2</v>
      </c>
      <c r="E30" s="10">
        <v>2.5321000002246487E-2</v>
      </c>
      <c r="F30" s="10">
        <v>2.5327599437578008E-2</v>
      </c>
      <c r="G30" s="10">
        <v>2.5387000000012681E-2</v>
      </c>
      <c r="H30" s="99">
        <v>2.53E-2</v>
      </c>
      <c r="I30" s="17"/>
      <c r="J30" s="17"/>
    </row>
    <row r="31" spans="1:11" ht="28" customHeight="1" x14ac:dyDescent="0.35">
      <c r="A31" s="17"/>
      <c r="B31" s="7" t="s">
        <v>64</v>
      </c>
      <c r="C31" s="8" t="s">
        <v>65</v>
      </c>
      <c r="D31" s="10">
        <v>0.14201800000000001</v>
      </c>
      <c r="E31" s="10">
        <v>0.14202100000000001</v>
      </c>
      <c r="F31" s="10">
        <v>0.14202799999999999</v>
      </c>
      <c r="G31" s="10">
        <v>0.153387</v>
      </c>
      <c r="H31" s="10">
        <v>0.14899999999999999</v>
      </c>
      <c r="I31" s="17"/>
      <c r="J31" s="17"/>
    </row>
    <row r="32" spans="1:11" ht="28" customHeight="1" x14ac:dyDescent="0.35">
      <c r="A32" s="17"/>
      <c r="B32" s="7" t="s">
        <v>66</v>
      </c>
      <c r="C32" s="8" t="s">
        <v>67</v>
      </c>
      <c r="D32" s="10">
        <v>9.5295425801606645E-2</v>
      </c>
      <c r="E32" s="10">
        <v>9.9294371187652539E-2</v>
      </c>
      <c r="F32" s="10">
        <v>0.10899588510285928</v>
      </c>
      <c r="G32" s="102">
        <f>10.5%</f>
        <v>0.105</v>
      </c>
      <c r="H32" s="14">
        <f>13.8%</f>
        <v>0.13800000000000001</v>
      </c>
      <c r="I32" s="17"/>
      <c r="J32" s="17"/>
      <c r="K32" s="32"/>
    </row>
    <row r="33" spans="1:10" ht="28" customHeight="1" x14ac:dyDescent="0.35">
      <c r="A33" s="17"/>
      <c r="B33" s="52"/>
      <c r="C33" s="128" t="s">
        <v>68</v>
      </c>
      <c r="D33" s="129"/>
      <c r="E33" s="129"/>
      <c r="F33" s="129"/>
      <c r="G33" s="129"/>
      <c r="H33" s="130"/>
      <c r="I33" s="17"/>
      <c r="J33" s="17"/>
    </row>
    <row r="34" spans="1:10" ht="28" customHeight="1" x14ac:dyDescent="0.35">
      <c r="A34" s="17"/>
      <c r="B34" s="7" t="s">
        <v>69</v>
      </c>
      <c r="C34" s="8" t="s">
        <v>70</v>
      </c>
      <c r="D34" s="9">
        <v>217390.56416899999</v>
      </c>
      <c r="E34" s="9">
        <f>215198435226/1000000</f>
        <v>215198.435226</v>
      </c>
      <c r="F34" s="9">
        <f>203277872735/1000000</f>
        <v>203277.87273500001</v>
      </c>
      <c r="G34" s="9">
        <f>211607510284/1000000</f>
        <v>211607.51028399999</v>
      </c>
      <c r="H34" s="13"/>
      <c r="I34" s="17"/>
      <c r="J34" s="17"/>
    </row>
    <row r="35" spans="1:10" ht="28" customHeight="1" x14ac:dyDescent="0.35">
      <c r="A35" s="17"/>
      <c r="B35" s="7" t="s">
        <v>71</v>
      </c>
      <c r="C35" s="8" t="s">
        <v>72</v>
      </c>
      <c r="D35" s="10">
        <v>9.1999999999999998E-2</v>
      </c>
      <c r="E35" s="10">
        <v>9.2588000000000004E-2</v>
      </c>
      <c r="F35" s="10">
        <v>9.7391000000000005E-2</v>
      </c>
      <c r="G35" s="10">
        <v>9.3146000000000007E-2</v>
      </c>
      <c r="H35" s="12"/>
      <c r="I35" s="17"/>
      <c r="J35" s="17"/>
    </row>
    <row r="36" spans="1:10" ht="28" customHeight="1" x14ac:dyDescent="0.35">
      <c r="A36" s="17"/>
      <c r="B36" s="52"/>
      <c r="C36" s="128" t="s">
        <v>73</v>
      </c>
      <c r="D36" s="129"/>
      <c r="E36" s="129"/>
      <c r="F36" s="129"/>
      <c r="G36" s="129"/>
      <c r="H36" s="130"/>
      <c r="I36" s="17"/>
      <c r="J36" s="17"/>
    </row>
    <row r="37" spans="1:10" ht="28" customHeight="1" x14ac:dyDescent="0.35">
      <c r="A37" s="17"/>
      <c r="B37" s="7" t="s">
        <v>74</v>
      </c>
      <c r="C37" s="8" t="s">
        <v>75</v>
      </c>
      <c r="D37" s="119" t="s">
        <v>274</v>
      </c>
      <c r="E37" s="119" t="s">
        <v>274</v>
      </c>
      <c r="F37" s="119" t="s">
        <v>274</v>
      </c>
      <c r="G37" s="119" t="s">
        <v>274</v>
      </c>
      <c r="H37" s="119" t="s">
        <v>274</v>
      </c>
      <c r="I37" s="17"/>
      <c r="J37" s="17"/>
    </row>
    <row r="38" spans="1:10" ht="28" customHeight="1" x14ac:dyDescent="0.35">
      <c r="A38" s="17"/>
      <c r="B38" s="7" t="s">
        <v>76</v>
      </c>
      <c r="C38" s="8" t="s">
        <v>44</v>
      </c>
      <c r="D38" s="119" t="s">
        <v>274</v>
      </c>
      <c r="E38" s="119" t="s">
        <v>274</v>
      </c>
      <c r="F38" s="119" t="s">
        <v>274</v>
      </c>
      <c r="G38" s="119" t="s">
        <v>274</v>
      </c>
      <c r="H38" s="119" t="s">
        <v>274</v>
      </c>
      <c r="I38" s="17"/>
      <c r="J38" s="17"/>
    </row>
    <row r="39" spans="1:10" ht="28" customHeight="1" x14ac:dyDescent="0.35">
      <c r="A39" s="17"/>
      <c r="B39" s="7" t="s">
        <v>77</v>
      </c>
      <c r="C39" s="8" t="s">
        <v>78</v>
      </c>
      <c r="D39" s="10">
        <v>0.03</v>
      </c>
      <c r="E39" s="10">
        <v>0.03</v>
      </c>
      <c r="F39" s="10">
        <v>0.03</v>
      </c>
      <c r="G39" s="10">
        <v>0.03</v>
      </c>
      <c r="H39" s="10">
        <v>0.03</v>
      </c>
      <c r="I39" s="17"/>
      <c r="J39" s="17"/>
    </row>
    <row r="40" spans="1:10" ht="28" customHeight="1" x14ac:dyDescent="0.35">
      <c r="A40" s="17"/>
      <c r="B40" s="52"/>
      <c r="C40" s="128" t="s">
        <v>79</v>
      </c>
      <c r="D40" s="129"/>
      <c r="E40" s="129"/>
      <c r="F40" s="129"/>
      <c r="G40" s="129"/>
      <c r="H40" s="130"/>
      <c r="I40" s="17"/>
      <c r="J40" s="17"/>
    </row>
    <row r="41" spans="1:10" ht="28" customHeight="1" x14ac:dyDescent="0.35">
      <c r="A41" s="17"/>
      <c r="B41" s="7" t="s">
        <v>80</v>
      </c>
      <c r="C41" s="20" t="s">
        <v>81</v>
      </c>
      <c r="D41" s="119" t="s">
        <v>274</v>
      </c>
      <c r="E41" s="119" t="s">
        <v>274</v>
      </c>
      <c r="F41" s="119" t="s">
        <v>274</v>
      </c>
      <c r="G41" s="119" t="s">
        <v>274</v>
      </c>
      <c r="H41" s="119" t="s">
        <v>274</v>
      </c>
      <c r="I41" s="17"/>
      <c r="J41" s="17"/>
    </row>
    <row r="42" spans="1:10" ht="28" customHeight="1" x14ac:dyDescent="0.35">
      <c r="A42" s="17"/>
      <c r="B42" s="7" t="s">
        <v>82</v>
      </c>
      <c r="C42" s="20" t="s">
        <v>83</v>
      </c>
      <c r="D42" s="10">
        <v>0.03</v>
      </c>
      <c r="E42" s="10">
        <v>0.03</v>
      </c>
      <c r="F42" s="10">
        <v>0.03</v>
      </c>
      <c r="G42" s="10">
        <v>0.03</v>
      </c>
      <c r="H42" s="10">
        <v>0.03</v>
      </c>
      <c r="I42" s="17"/>
      <c r="J42" s="17"/>
    </row>
    <row r="43" spans="1:10" ht="28" customHeight="1" x14ac:dyDescent="0.35">
      <c r="A43" s="17"/>
      <c r="B43" s="52"/>
      <c r="C43" s="128" t="s">
        <v>84</v>
      </c>
      <c r="D43" s="129"/>
      <c r="E43" s="129"/>
      <c r="F43" s="129"/>
      <c r="G43" s="129"/>
      <c r="H43" s="130"/>
      <c r="I43" s="17"/>
      <c r="J43" s="17"/>
    </row>
    <row r="44" spans="1:10" ht="28" customHeight="1" x14ac:dyDescent="0.35">
      <c r="A44" s="17"/>
      <c r="B44" s="7" t="s">
        <v>85</v>
      </c>
      <c r="C44" s="8" t="s">
        <v>86</v>
      </c>
      <c r="D44" s="9">
        <v>55296.610801519993</v>
      </c>
      <c r="E44" s="9">
        <f>52819513581.12/1000000</f>
        <v>52819.513581120002</v>
      </c>
      <c r="F44" s="9">
        <f>44811342306.3/1000000</f>
        <v>44811.342306300001</v>
      </c>
      <c r="G44" s="9">
        <f>56275322838.13/1000000</f>
        <v>56275.32283813</v>
      </c>
      <c r="H44" s="9">
        <v>59094.979970605105</v>
      </c>
      <c r="I44" s="17"/>
      <c r="J44" s="17"/>
    </row>
    <row r="45" spans="1:10" ht="28" customHeight="1" x14ac:dyDescent="0.35">
      <c r="A45" s="17"/>
      <c r="B45" s="8" t="s">
        <v>87</v>
      </c>
      <c r="C45" s="8" t="s">
        <v>88</v>
      </c>
      <c r="D45" s="9">
        <v>13907.234216565937</v>
      </c>
      <c r="E45" s="9">
        <f>25070568352.4202/1000000</f>
        <v>25070.5683524202</v>
      </c>
      <c r="F45" s="9">
        <f>12812862185.0699/1000000</f>
        <v>12812.8621850699</v>
      </c>
      <c r="G45" s="9">
        <f>15291806579.992/1000000</f>
        <v>15291.806579992</v>
      </c>
      <c r="H45" s="9">
        <v>23515.577892193698</v>
      </c>
      <c r="I45" s="17"/>
      <c r="J45" s="17"/>
    </row>
    <row r="46" spans="1:10" ht="28" customHeight="1" x14ac:dyDescent="0.35">
      <c r="A46" s="17"/>
      <c r="B46" s="8" t="s">
        <v>89</v>
      </c>
      <c r="C46" s="8" t="s">
        <v>90</v>
      </c>
      <c r="D46" s="9">
        <v>9143.0540498010087</v>
      </c>
      <c r="E46" s="9">
        <f>13654667940.6279/1000000</f>
        <v>13654.6679406279</v>
      </c>
      <c r="F46" s="9">
        <f>22740994661.9164/1000000</f>
        <v>22740.9946619164</v>
      </c>
      <c r="G46" s="9">
        <f>9664239140.14472/1000000</f>
        <v>9664.2391401447203</v>
      </c>
      <c r="H46" s="9">
        <v>17233.834684595698</v>
      </c>
      <c r="I46" s="17"/>
      <c r="J46" s="17"/>
    </row>
    <row r="47" spans="1:10" ht="28" customHeight="1" x14ac:dyDescent="0.35">
      <c r="A47" s="17"/>
      <c r="B47" s="7" t="s">
        <v>91</v>
      </c>
      <c r="C47" s="8" t="s">
        <v>92</v>
      </c>
      <c r="D47" s="9">
        <v>4764.1801667649006</v>
      </c>
      <c r="E47" s="9">
        <f>11415900411.7924/1000000</f>
        <v>11415.9004117924</v>
      </c>
      <c r="F47" s="9">
        <f>3203215546.26749/1000000</f>
        <v>3203.21554626749</v>
      </c>
      <c r="G47" s="9">
        <f>5627567439.84724/1000000</f>
        <v>5627.5674398472402</v>
      </c>
      <c r="H47" s="9">
        <v>6281.7432075980196</v>
      </c>
      <c r="I47" s="17"/>
      <c r="J47" s="17"/>
    </row>
    <row r="48" spans="1:10" ht="28" customHeight="1" x14ac:dyDescent="0.35">
      <c r="A48" s="17"/>
      <c r="B48" s="7" t="s">
        <v>93</v>
      </c>
      <c r="C48" s="8" t="s">
        <v>94</v>
      </c>
      <c r="D48" s="10">
        <v>11.6067</v>
      </c>
      <c r="E48" s="10">
        <v>4.6268000000000002</v>
      </c>
      <c r="F48" s="10">
        <v>13.989487</v>
      </c>
      <c r="G48" s="10">
        <v>9.9999369999999992</v>
      </c>
      <c r="H48" s="12">
        <v>9.4074170000000006</v>
      </c>
      <c r="I48" s="17"/>
      <c r="J48" s="17"/>
    </row>
    <row r="49" spans="1:10" ht="28" customHeight="1" x14ac:dyDescent="0.35">
      <c r="A49" s="17"/>
      <c r="B49" s="52"/>
      <c r="C49" s="128" t="s">
        <v>95</v>
      </c>
      <c r="D49" s="134"/>
      <c r="E49" s="134"/>
      <c r="F49" s="134"/>
      <c r="G49" s="134"/>
      <c r="H49" s="135"/>
      <c r="I49" s="17"/>
      <c r="J49" s="17"/>
    </row>
    <row r="50" spans="1:10" ht="28" customHeight="1" x14ac:dyDescent="0.35">
      <c r="A50" s="17"/>
      <c r="B50" s="7" t="s">
        <v>96</v>
      </c>
      <c r="C50" s="8" t="s">
        <v>97</v>
      </c>
      <c r="D50" s="9">
        <v>248915.295914858</v>
      </c>
      <c r="E50" s="9">
        <f>245924926474.55/1000000</f>
        <v>245924.92647454998</v>
      </c>
      <c r="F50" s="9">
        <f>241450217100.645/1000000</f>
        <v>241450.21710064498</v>
      </c>
      <c r="G50" s="9">
        <f>240594092371.863/1000000</f>
        <v>240594.09237186299</v>
      </c>
      <c r="H50" s="15"/>
      <c r="I50" s="17"/>
      <c r="J50" s="17"/>
    </row>
    <row r="51" spans="1:10" ht="28" customHeight="1" x14ac:dyDescent="0.35">
      <c r="A51" s="17"/>
      <c r="B51" s="7" t="s">
        <v>98</v>
      </c>
      <c r="C51" s="8" t="s">
        <v>99</v>
      </c>
      <c r="D51" s="9">
        <v>177006.10823912479</v>
      </c>
      <c r="E51" s="9">
        <f>176368150372.549/1000000</f>
        <v>176368.15037254902</v>
      </c>
      <c r="F51" s="9">
        <f>171141233895.09/1000000</f>
        <v>171141.23389509</v>
      </c>
      <c r="G51" s="9">
        <f>166879793158.187/1000000</f>
        <v>166879.79315818701</v>
      </c>
      <c r="H51" s="15"/>
      <c r="I51" s="17"/>
      <c r="J51" s="17"/>
    </row>
    <row r="52" spans="1:10" ht="28" customHeight="1" x14ac:dyDescent="0.35">
      <c r="A52" s="17"/>
      <c r="B52" s="7" t="s">
        <v>100</v>
      </c>
      <c r="C52" s="8" t="s">
        <v>101</v>
      </c>
      <c r="D52" s="10">
        <v>1.4062520000000001</v>
      </c>
      <c r="E52" s="10">
        <v>1.3943829999999999</v>
      </c>
      <c r="F52" s="10">
        <v>1.4108240000000001</v>
      </c>
      <c r="G52" s="10">
        <v>1.4417199999999999</v>
      </c>
      <c r="H52" s="11"/>
      <c r="I52" s="17"/>
      <c r="J52" s="17"/>
    </row>
    <row r="53" spans="1:10" ht="28" customHeight="1" x14ac:dyDescent="0.35">
      <c r="A53" s="17"/>
      <c r="B53" s="17"/>
      <c r="C53" s="17"/>
      <c r="D53" s="17"/>
      <c r="E53" s="17"/>
      <c r="F53" s="17"/>
      <c r="G53" s="17"/>
      <c r="H53" s="17"/>
      <c r="I53" s="17"/>
      <c r="J53" s="17"/>
    </row>
    <row r="54" spans="1:10" ht="28" customHeight="1" x14ac:dyDescent="0.35">
      <c r="A54" s="17"/>
      <c r="B54" s="54"/>
      <c r="C54" s="17"/>
      <c r="D54" s="17"/>
      <c r="E54" s="17"/>
      <c r="F54" s="17"/>
      <c r="G54" s="17"/>
      <c r="H54" s="17"/>
      <c r="I54" s="17"/>
      <c r="J54" s="17"/>
    </row>
    <row r="55" spans="1:10" ht="28" customHeight="1" x14ac:dyDescent="0.35">
      <c r="B55" s="35"/>
      <c r="C55" s="35"/>
      <c r="D55" s="35"/>
      <c r="E55" s="35"/>
      <c r="F55" s="35"/>
      <c r="G55" s="35"/>
    </row>
    <row r="56" spans="1:10" x14ac:dyDescent="0.35">
      <c r="D56" s="33"/>
    </row>
  </sheetData>
  <mergeCells count="11">
    <mergeCell ref="C33:H33"/>
    <mergeCell ref="C36:H36"/>
    <mergeCell ref="C40:H40"/>
    <mergeCell ref="C43:H43"/>
    <mergeCell ref="C49:H49"/>
    <mergeCell ref="C23:H23"/>
    <mergeCell ref="B3:D3"/>
    <mergeCell ref="C8:H8"/>
    <mergeCell ref="C12:H12"/>
    <mergeCell ref="C14:H14"/>
    <mergeCell ref="C18:H1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zoomScale="85" zoomScaleNormal="85" workbookViewId="0">
      <selection activeCell="F16" sqref="F16"/>
    </sheetView>
  </sheetViews>
  <sheetFormatPr defaultColWidth="9.1796875" defaultRowHeight="13" x14ac:dyDescent="0.35"/>
  <cols>
    <col min="1" max="1" width="9.1796875" style="18"/>
    <col min="2" max="2" width="11.1796875" style="18" customWidth="1"/>
    <col min="3" max="3" width="64.453125" style="18" customWidth="1"/>
    <col min="4" max="4" width="21.54296875" style="18" customWidth="1"/>
    <col min="5" max="5" width="18.453125" style="18" customWidth="1"/>
    <col min="6" max="6" width="18.54296875" style="18" customWidth="1"/>
    <col min="7" max="8" width="11.1796875" style="18" customWidth="1"/>
    <col min="9" max="16384" width="9.1796875" style="18"/>
  </cols>
  <sheetData>
    <row r="1" spans="1:21" s="94" customFormat="1" ht="16" customHeight="1" x14ac:dyDescent="0.35">
      <c r="A1" s="95" t="s">
        <v>279</v>
      </c>
      <c r="B1" s="95"/>
      <c r="C1" s="95"/>
      <c r="D1" s="96"/>
      <c r="E1" s="41"/>
      <c r="F1" s="97"/>
      <c r="G1" s="97"/>
    </row>
    <row r="2" spans="1:21" x14ac:dyDescent="0.35">
      <c r="B2" s="17"/>
      <c r="C2" s="17"/>
      <c r="D2" s="17"/>
      <c r="E2" s="17"/>
      <c r="F2" s="17"/>
      <c r="G2" s="17"/>
      <c r="H2" s="17"/>
    </row>
    <row r="3" spans="1:21" ht="21" x14ac:dyDescent="0.35">
      <c r="B3" s="131" t="s">
        <v>259</v>
      </c>
      <c r="C3" s="136"/>
      <c r="D3" s="17"/>
      <c r="E3" s="17"/>
      <c r="F3" s="17"/>
      <c r="G3" s="17"/>
    </row>
    <row r="4" spans="1:21" x14ac:dyDescent="0.35">
      <c r="B4" s="17"/>
      <c r="C4" s="17"/>
      <c r="D4" s="17"/>
      <c r="E4" s="17"/>
      <c r="F4" s="17"/>
      <c r="G4" s="17"/>
    </row>
    <row r="5" spans="1:21" x14ac:dyDescent="0.35">
      <c r="B5" s="17"/>
      <c r="C5" s="17"/>
      <c r="D5" s="17"/>
      <c r="E5" s="17"/>
      <c r="F5" s="17"/>
      <c r="G5" s="17"/>
      <c r="H5" s="17"/>
    </row>
    <row r="6" spans="1:21" ht="29" x14ac:dyDescent="0.35">
      <c r="B6" s="81" t="s">
        <v>102</v>
      </c>
      <c r="C6" s="89"/>
      <c r="D6" s="137" t="s">
        <v>103</v>
      </c>
      <c r="E6" s="138"/>
      <c r="F6" s="59" t="s">
        <v>104</v>
      </c>
      <c r="G6" s="17"/>
      <c r="H6" s="17"/>
    </row>
    <row r="7" spans="1:21" ht="14.5" x14ac:dyDescent="0.35">
      <c r="B7" s="79"/>
      <c r="C7" s="65"/>
      <c r="D7" s="60" t="s">
        <v>16</v>
      </c>
      <c r="E7" s="59" t="s">
        <v>21</v>
      </c>
      <c r="F7" s="59" t="s">
        <v>22</v>
      </c>
      <c r="G7" s="17"/>
      <c r="H7" s="17"/>
    </row>
    <row r="8" spans="1:21" ht="14.5" x14ac:dyDescent="0.35">
      <c r="B8" s="90"/>
      <c r="C8" s="64"/>
      <c r="D8" s="60" t="s">
        <v>276</v>
      </c>
      <c r="E8" s="59" t="s">
        <v>275</v>
      </c>
      <c r="F8" s="59" t="s">
        <v>276</v>
      </c>
      <c r="G8" s="17"/>
      <c r="H8" s="17"/>
    </row>
    <row r="9" spans="1:21" ht="14.5" x14ac:dyDescent="0.35">
      <c r="B9" s="56" t="s">
        <v>17</v>
      </c>
      <c r="C9" s="57" t="s">
        <v>105</v>
      </c>
      <c r="D9" s="9">
        <v>84377.111529999995</v>
      </c>
      <c r="E9" s="9">
        <v>82940.157854000005</v>
      </c>
      <c r="F9" s="9">
        <v>6750.1689224000002</v>
      </c>
      <c r="G9" s="17"/>
      <c r="H9" s="123"/>
      <c r="U9" s="18">
        <v>0</v>
      </c>
    </row>
    <row r="10" spans="1:21" ht="14.5" x14ac:dyDescent="0.35">
      <c r="B10" s="7" t="s">
        <v>19</v>
      </c>
      <c r="C10" s="8" t="s">
        <v>106</v>
      </c>
      <c r="D10" s="9">
        <v>2946.3117269999998</v>
      </c>
      <c r="E10" s="9">
        <v>3064.0796999999998</v>
      </c>
      <c r="F10" s="9">
        <v>235.70493815999998</v>
      </c>
      <c r="G10" s="17"/>
      <c r="H10" s="17"/>
    </row>
    <row r="11" spans="1:21" ht="14.5" x14ac:dyDescent="0.35">
      <c r="B11" s="7" t="s">
        <v>20</v>
      </c>
      <c r="C11" s="8" t="s">
        <v>107</v>
      </c>
      <c r="D11" s="9">
        <v>77316.450073999993</v>
      </c>
      <c r="E11" s="9">
        <v>76286.891870000007</v>
      </c>
      <c r="F11" s="9">
        <v>6185.31600592</v>
      </c>
      <c r="G11" s="17"/>
      <c r="H11" s="17"/>
      <c r="I11" s="123"/>
    </row>
    <row r="12" spans="1:21" ht="14.5" x14ac:dyDescent="0.35">
      <c r="B12" s="7" t="s">
        <v>32</v>
      </c>
      <c r="C12" s="8" t="s">
        <v>108</v>
      </c>
      <c r="D12" s="9">
        <v>4114.3497289999996</v>
      </c>
      <c r="E12" s="9">
        <v>3589.1862839999999</v>
      </c>
      <c r="F12" s="9">
        <v>329.14797831999999</v>
      </c>
      <c r="G12" s="17"/>
      <c r="H12" s="17"/>
    </row>
    <row r="13" spans="1:21" ht="14.5" x14ac:dyDescent="0.35">
      <c r="B13" s="7" t="s">
        <v>109</v>
      </c>
      <c r="C13" s="8" t="s">
        <v>110</v>
      </c>
      <c r="D13" s="120" t="s">
        <v>274</v>
      </c>
      <c r="E13" s="120" t="s">
        <v>274</v>
      </c>
      <c r="F13" s="120" t="s">
        <v>274</v>
      </c>
      <c r="G13" s="17"/>
      <c r="H13" s="17"/>
    </row>
    <row r="14" spans="1:21" ht="14.5" x14ac:dyDescent="0.35">
      <c r="B14" s="7" t="s">
        <v>34</v>
      </c>
      <c r="C14" s="8" t="s">
        <v>111</v>
      </c>
      <c r="D14" s="120" t="s">
        <v>274</v>
      </c>
      <c r="E14" s="120" t="s">
        <v>274</v>
      </c>
      <c r="F14" s="120" t="s">
        <v>274</v>
      </c>
      <c r="G14" s="17"/>
      <c r="H14" s="17"/>
      <c r="I14" s="123"/>
    </row>
    <row r="15" spans="1:21" ht="14.5" x14ac:dyDescent="0.35">
      <c r="B15" s="7" t="s">
        <v>36</v>
      </c>
      <c r="C15" s="8" t="s">
        <v>112</v>
      </c>
      <c r="D15" s="9">
        <v>5638.447889</v>
      </c>
      <c r="E15" s="9">
        <v>4921.7144129999997</v>
      </c>
      <c r="F15" s="9">
        <v>451.07583112000003</v>
      </c>
      <c r="G15" s="17"/>
      <c r="H15" s="34"/>
      <c r="I15" s="35"/>
    </row>
    <row r="16" spans="1:21" ht="14.5" x14ac:dyDescent="0.35">
      <c r="B16" s="7" t="s">
        <v>38</v>
      </c>
      <c r="C16" s="8" t="s">
        <v>106</v>
      </c>
      <c r="D16" s="9">
        <v>2118</v>
      </c>
      <c r="E16" s="9">
        <v>1721</v>
      </c>
      <c r="F16" s="9">
        <v>169</v>
      </c>
      <c r="G16" s="17"/>
    </row>
    <row r="17" spans="2:8" ht="14.5" x14ac:dyDescent="0.35">
      <c r="B17" s="7" t="s">
        <v>50</v>
      </c>
      <c r="C17" s="8" t="s">
        <v>113</v>
      </c>
      <c r="D17" s="120"/>
      <c r="E17" s="120" t="s">
        <v>274</v>
      </c>
      <c r="F17" s="98"/>
      <c r="G17" s="17"/>
      <c r="H17" s="17"/>
    </row>
    <row r="18" spans="2:8" ht="14.5" x14ac:dyDescent="0.35">
      <c r="B18" s="7" t="s">
        <v>52</v>
      </c>
      <c r="C18" s="8" t="s">
        <v>114</v>
      </c>
      <c r="D18" s="9">
        <v>257.91852399999999</v>
      </c>
      <c r="E18" s="9">
        <v>278.78177099999999</v>
      </c>
      <c r="F18" s="9">
        <v>20.633481920000001</v>
      </c>
      <c r="G18" s="17"/>
      <c r="H18" s="17"/>
    </row>
    <row r="19" spans="2:8" ht="14.5" x14ac:dyDescent="0.35">
      <c r="B19" s="7" t="s">
        <v>115</v>
      </c>
      <c r="C19" s="8" t="s">
        <v>116</v>
      </c>
      <c r="D19" s="9">
        <v>3262.6771119999999</v>
      </c>
      <c r="E19" s="9">
        <v>2921.5642750000002</v>
      </c>
      <c r="F19" s="9">
        <v>261.01416896000001</v>
      </c>
      <c r="G19" s="17"/>
      <c r="H19" s="17"/>
    </row>
    <row r="20" spans="2:8" ht="14.5" x14ac:dyDescent="0.35">
      <c r="B20" s="7" t="s">
        <v>54</v>
      </c>
      <c r="C20" s="8" t="s">
        <v>117</v>
      </c>
      <c r="D20" s="120" t="s">
        <v>274</v>
      </c>
      <c r="E20" s="120" t="s">
        <v>274</v>
      </c>
      <c r="F20" s="120" t="s">
        <v>274</v>
      </c>
      <c r="G20" s="17"/>
      <c r="H20" s="17"/>
    </row>
    <row r="21" spans="2:8" ht="14.5" x14ac:dyDescent="0.35">
      <c r="B21" s="7" t="s">
        <v>58</v>
      </c>
      <c r="C21" s="8" t="s">
        <v>6</v>
      </c>
      <c r="D21" s="121"/>
      <c r="E21" s="121"/>
      <c r="F21" s="121"/>
      <c r="G21" s="17"/>
      <c r="H21" s="17"/>
    </row>
    <row r="22" spans="2:8" ht="14.5" x14ac:dyDescent="0.35">
      <c r="B22" s="7" t="s">
        <v>62</v>
      </c>
      <c r="C22" s="8" t="s">
        <v>6</v>
      </c>
      <c r="D22" s="121"/>
      <c r="E22" s="121"/>
      <c r="F22" s="121"/>
      <c r="G22" s="17"/>
      <c r="H22" s="17"/>
    </row>
    <row r="23" spans="2:8" ht="14.5" x14ac:dyDescent="0.35">
      <c r="B23" s="7" t="s">
        <v>66</v>
      </c>
      <c r="C23" s="8" t="s">
        <v>6</v>
      </c>
      <c r="D23" s="121"/>
      <c r="E23" s="121"/>
      <c r="F23" s="121"/>
      <c r="G23" s="17"/>
      <c r="H23" s="17"/>
    </row>
    <row r="24" spans="2:8" ht="14.5" x14ac:dyDescent="0.35">
      <c r="B24" s="7" t="s">
        <v>69</v>
      </c>
      <c r="C24" s="8" t="s">
        <v>6</v>
      </c>
      <c r="D24" s="121"/>
      <c r="E24" s="121"/>
      <c r="F24" s="121"/>
      <c r="G24" s="17"/>
      <c r="H24" s="17"/>
    </row>
    <row r="25" spans="2:8" ht="14.5" x14ac:dyDescent="0.35">
      <c r="B25" s="7" t="s">
        <v>71</v>
      </c>
      <c r="C25" s="8" t="s">
        <v>6</v>
      </c>
      <c r="D25" s="121"/>
      <c r="E25" s="121"/>
      <c r="F25" s="121"/>
      <c r="G25" s="17"/>
      <c r="H25" s="17"/>
    </row>
    <row r="26" spans="2:8" ht="14.5" x14ac:dyDescent="0.35">
      <c r="B26" s="7" t="s">
        <v>85</v>
      </c>
      <c r="C26" s="8" t="s">
        <v>118</v>
      </c>
      <c r="D26" s="120" t="s">
        <v>274</v>
      </c>
      <c r="E26" s="120" t="s">
        <v>274</v>
      </c>
      <c r="F26" s="120" t="s">
        <v>274</v>
      </c>
      <c r="G26" s="17"/>
      <c r="H26" s="17"/>
    </row>
    <row r="27" spans="2:8" ht="14.5" x14ac:dyDescent="0.35">
      <c r="B27" s="7" t="s">
        <v>91</v>
      </c>
      <c r="C27" s="8" t="s">
        <v>119</v>
      </c>
      <c r="D27" s="120" t="s">
        <v>274</v>
      </c>
      <c r="E27" s="120" t="s">
        <v>274</v>
      </c>
      <c r="F27" s="120" t="s">
        <v>274</v>
      </c>
      <c r="G27" s="17"/>
      <c r="H27" s="17"/>
    </row>
    <row r="28" spans="2:8" ht="14.5" x14ac:dyDescent="0.35">
      <c r="B28" s="7" t="s">
        <v>93</v>
      </c>
      <c r="C28" s="8" t="s">
        <v>120</v>
      </c>
      <c r="D28" s="120" t="s">
        <v>274</v>
      </c>
      <c r="E28" s="120" t="s">
        <v>274</v>
      </c>
      <c r="F28" s="120" t="s">
        <v>274</v>
      </c>
      <c r="G28" s="17"/>
      <c r="H28" s="17"/>
    </row>
    <row r="29" spans="2:8" ht="14.5" x14ac:dyDescent="0.35">
      <c r="B29" s="7" t="s">
        <v>96</v>
      </c>
      <c r="C29" s="8" t="s">
        <v>121</v>
      </c>
      <c r="D29" s="120" t="s">
        <v>274</v>
      </c>
      <c r="E29" s="120" t="s">
        <v>274</v>
      </c>
      <c r="F29" s="120" t="s">
        <v>274</v>
      </c>
      <c r="G29" s="17"/>
      <c r="H29" s="17"/>
    </row>
    <row r="30" spans="2:8" ht="14.5" x14ac:dyDescent="0.35">
      <c r="B30" s="7" t="s">
        <v>98</v>
      </c>
      <c r="C30" s="8" t="s">
        <v>122</v>
      </c>
      <c r="D30" s="120" t="s">
        <v>274</v>
      </c>
      <c r="E30" s="120" t="s">
        <v>274</v>
      </c>
      <c r="F30" s="120" t="s">
        <v>274</v>
      </c>
      <c r="G30" s="17"/>
      <c r="H30" s="17"/>
    </row>
    <row r="31" spans="2:8" ht="14.5" x14ac:dyDescent="0.35">
      <c r="B31" s="7" t="s">
        <v>123</v>
      </c>
      <c r="C31" s="8" t="s">
        <v>124</v>
      </c>
      <c r="D31" s="120" t="s">
        <v>274</v>
      </c>
      <c r="E31" s="120" t="s">
        <v>274</v>
      </c>
      <c r="F31" s="120" t="s">
        <v>274</v>
      </c>
      <c r="G31" s="17"/>
      <c r="H31" s="17"/>
    </row>
    <row r="32" spans="2:8" ht="14.5" x14ac:dyDescent="0.35">
      <c r="B32" s="7" t="s">
        <v>100</v>
      </c>
      <c r="C32" s="8" t="s">
        <v>125</v>
      </c>
      <c r="D32" s="9">
        <v>668.91908096999998</v>
      </c>
      <c r="E32" s="9">
        <v>656.04371187000004</v>
      </c>
      <c r="F32" s="124">
        <v>53.513526477600003</v>
      </c>
      <c r="G32" s="17"/>
      <c r="H32" s="17"/>
    </row>
    <row r="33" spans="2:8" ht="14.5" x14ac:dyDescent="0.35">
      <c r="B33" s="7" t="s">
        <v>126</v>
      </c>
      <c r="C33" s="8" t="s">
        <v>106</v>
      </c>
      <c r="D33" s="9">
        <v>668.91908096999998</v>
      </c>
      <c r="E33" s="9">
        <v>656.04371187000004</v>
      </c>
      <c r="F33" s="124">
        <v>53.513526477600003</v>
      </c>
      <c r="G33" s="17"/>
      <c r="H33" s="17"/>
    </row>
    <row r="34" spans="2:8" ht="14.5" x14ac:dyDescent="0.35">
      <c r="B34" s="7" t="s">
        <v>127</v>
      </c>
      <c r="C34" s="8" t="s">
        <v>128</v>
      </c>
      <c r="D34" s="120" t="s">
        <v>274</v>
      </c>
      <c r="E34" s="120" t="s">
        <v>274</v>
      </c>
      <c r="F34" s="120" t="s">
        <v>274</v>
      </c>
      <c r="G34" s="17"/>
      <c r="H34" s="17"/>
    </row>
    <row r="35" spans="2:8" ht="14.5" x14ac:dyDescent="0.35">
      <c r="B35" s="7" t="s">
        <v>129</v>
      </c>
      <c r="C35" s="8" t="s">
        <v>130</v>
      </c>
      <c r="D35" s="120" t="s">
        <v>274</v>
      </c>
      <c r="E35" s="120" t="s">
        <v>274</v>
      </c>
      <c r="F35" s="120" t="s">
        <v>274</v>
      </c>
      <c r="G35" s="17"/>
      <c r="H35" s="17"/>
    </row>
    <row r="36" spans="2:8" ht="14.5" x14ac:dyDescent="0.35">
      <c r="B36" s="7" t="s">
        <v>131</v>
      </c>
      <c r="C36" s="8" t="s">
        <v>132</v>
      </c>
      <c r="D36" s="9">
        <v>3622.2515912499998</v>
      </c>
      <c r="E36" s="9">
        <v>3622.2515912499998</v>
      </c>
      <c r="F36" s="9">
        <v>289.7801273</v>
      </c>
      <c r="G36" s="17"/>
      <c r="H36" s="17"/>
    </row>
    <row r="37" spans="2:8" ht="14.5" x14ac:dyDescent="0.35">
      <c r="B37" s="7" t="s">
        <v>133</v>
      </c>
      <c r="C37" s="8" t="s">
        <v>134</v>
      </c>
      <c r="D37" s="120" t="s">
        <v>274</v>
      </c>
      <c r="E37" s="120" t="s">
        <v>274</v>
      </c>
      <c r="F37" s="120" t="s">
        <v>274</v>
      </c>
      <c r="G37" s="17"/>
      <c r="H37" s="17"/>
    </row>
    <row r="38" spans="2:8" ht="14.5" x14ac:dyDescent="0.35">
      <c r="B38" s="7" t="s">
        <v>135</v>
      </c>
      <c r="C38" s="8" t="s">
        <v>136</v>
      </c>
      <c r="D38" s="9">
        <v>3622.2515912499998</v>
      </c>
      <c r="E38" s="9">
        <v>3622.2515912499998</v>
      </c>
      <c r="F38" s="9">
        <v>289.7801273</v>
      </c>
      <c r="G38" s="17"/>
      <c r="H38" s="17"/>
    </row>
    <row r="39" spans="2:8" ht="14.5" x14ac:dyDescent="0.35">
      <c r="B39" s="7" t="s">
        <v>137</v>
      </c>
      <c r="C39" s="8" t="s">
        <v>138</v>
      </c>
      <c r="D39" s="120" t="s">
        <v>274</v>
      </c>
      <c r="E39" s="120" t="s">
        <v>274</v>
      </c>
      <c r="F39" s="120" t="s">
        <v>274</v>
      </c>
      <c r="G39" s="17"/>
      <c r="H39" s="17"/>
    </row>
    <row r="40" spans="2:8" ht="29" x14ac:dyDescent="0.35">
      <c r="B40" s="7" t="s">
        <v>139</v>
      </c>
      <c r="C40" s="8" t="s">
        <v>140</v>
      </c>
      <c r="D40" s="120" t="s">
        <v>274</v>
      </c>
      <c r="E40" s="120" t="s">
        <v>274</v>
      </c>
      <c r="F40" s="120" t="s">
        <v>274</v>
      </c>
      <c r="G40" s="17"/>
      <c r="H40" s="17"/>
    </row>
    <row r="41" spans="2:8" ht="14.5" x14ac:dyDescent="0.35">
      <c r="B41" s="7" t="s">
        <v>141</v>
      </c>
      <c r="C41" s="8" t="s">
        <v>6</v>
      </c>
      <c r="D41" s="122"/>
      <c r="E41" s="122"/>
      <c r="F41" s="122"/>
      <c r="G41" s="17"/>
      <c r="H41" s="17"/>
    </row>
    <row r="42" spans="2:8" ht="14.5" x14ac:dyDescent="0.35">
      <c r="B42" s="7" t="s">
        <v>142</v>
      </c>
      <c r="C42" s="8" t="s">
        <v>6</v>
      </c>
      <c r="D42" s="122"/>
      <c r="E42" s="122"/>
      <c r="F42" s="122"/>
      <c r="G42" s="17"/>
      <c r="H42" s="17"/>
    </row>
    <row r="43" spans="2:8" ht="14.5" x14ac:dyDescent="0.35">
      <c r="B43" s="7" t="s">
        <v>143</v>
      </c>
      <c r="C43" s="8" t="s">
        <v>6</v>
      </c>
      <c r="D43" s="122"/>
      <c r="E43" s="122"/>
      <c r="F43" s="122"/>
      <c r="G43" s="17"/>
      <c r="H43" s="17"/>
    </row>
    <row r="44" spans="2:8" ht="14.5" x14ac:dyDescent="0.35">
      <c r="B44" s="7" t="s">
        <v>144</v>
      </c>
      <c r="C44" s="8" t="s">
        <v>6</v>
      </c>
      <c r="D44" s="122"/>
      <c r="E44" s="122"/>
      <c r="F44" s="122"/>
      <c r="G44" s="17"/>
      <c r="H44" s="17"/>
    </row>
    <row r="45" spans="2:8" ht="14.5" x14ac:dyDescent="0.35">
      <c r="B45" s="7" t="s">
        <v>145</v>
      </c>
      <c r="C45" s="8" t="s">
        <v>146</v>
      </c>
      <c r="D45" s="9">
        <v>94306.730091220001</v>
      </c>
      <c r="E45" s="9">
        <v>92140.16757012</v>
      </c>
      <c r="F45" s="9">
        <v>7544.5384072999996</v>
      </c>
      <c r="G45" s="17"/>
      <c r="H45" s="17"/>
    </row>
    <row r="46" spans="2:8" x14ac:dyDescent="0.35">
      <c r="B46" s="17"/>
      <c r="C46" s="17"/>
      <c r="D46" s="17"/>
      <c r="E46" s="17"/>
      <c r="F46" s="17"/>
      <c r="G46" s="17"/>
      <c r="H46" s="17"/>
    </row>
    <row r="47" spans="2:8" x14ac:dyDescent="0.35">
      <c r="D47" s="36"/>
    </row>
  </sheetData>
  <mergeCells count="2">
    <mergeCell ref="B3:C3"/>
    <mergeCell ref="D6:E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election activeCell="D9" sqref="D9"/>
    </sheetView>
  </sheetViews>
  <sheetFormatPr defaultColWidth="9.1796875" defaultRowHeight="13" x14ac:dyDescent="0.35"/>
  <cols>
    <col min="1" max="2" width="6.453125" style="39" customWidth="1"/>
    <col min="3" max="3" width="74.453125" style="39" customWidth="1"/>
    <col min="4" max="4" width="30.1796875" style="39" customWidth="1"/>
    <col min="5" max="6" width="6.453125" style="39" customWidth="1"/>
    <col min="7" max="16384" width="9.1796875" style="39"/>
  </cols>
  <sheetData>
    <row r="1" spans="1:18" s="94" customFormat="1" ht="16" customHeight="1" x14ac:dyDescent="0.35">
      <c r="A1" s="95" t="s">
        <v>279</v>
      </c>
      <c r="B1" s="95"/>
      <c r="C1" s="95"/>
      <c r="D1" s="96"/>
      <c r="E1" s="41"/>
      <c r="F1" s="97"/>
      <c r="G1" s="97"/>
    </row>
    <row r="2" spans="1:18" x14ac:dyDescent="0.35">
      <c r="A2" s="38"/>
      <c r="B2" s="38"/>
      <c r="C2" s="38"/>
      <c r="D2" s="38"/>
      <c r="E2" s="38"/>
      <c r="F2" s="38"/>
    </row>
    <row r="3" spans="1:18" ht="16" x14ac:dyDescent="0.5">
      <c r="A3" s="55"/>
      <c r="B3" s="139" t="s">
        <v>260</v>
      </c>
      <c r="C3" s="140"/>
      <c r="D3" s="140"/>
      <c r="E3" s="140"/>
      <c r="F3" s="140"/>
      <c r="G3" s="55"/>
      <c r="H3" s="55"/>
      <c r="I3" s="55"/>
      <c r="J3" s="55"/>
      <c r="K3" s="55"/>
      <c r="L3" s="55"/>
      <c r="M3" s="55"/>
      <c r="N3" s="55"/>
      <c r="O3" s="55"/>
      <c r="P3" s="55"/>
      <c r="Q3" s="55"/>
      <c r="R3" s="55"/>
    </row>
    <row r="4" spans="1:18" x14ac:dyDescent="0.35">
      <c r="A4" s="38"/>
      <c r="B4" s="38"/>
      <c r="C4" s="38"/>
      <c r="D4" s="38"/>
      <c r="E4" s="38"/>
      <c r="F4" s="38"/>
    </row>
    <row r="5" spans="1:18" x14ac:dyDescent="0.35">
      <c r="A5" s="38"/>
      <c r="B5" s="38"/>
      <c r="C5" s="38"/>
      <c r="D5" s="38"/>
      <c r="E5" s="38"/>
      <c r="F5" s="38"/>
    </row>
    <row r="6" spans="1:18" ht="14.5" x14ac:dyDescent="0.35">
      <c r="A6" s="38"/>
      <c r="B6" s="80" t="s">
        <v>102</v>
      </c>
      <c r="C6" s="83"/>
      <c r="D6" s="60" t="s">
        <v>247</v>
      </c>
      <c r="E6" s="38"/>
      <c r="F6" s="38"/>
    </row>
    <row r="7" spans="1:18" ht="14.5" x14ac:dyDescent="0.35">
      <c r="A7" s="38"/>
      <c r="B7" s="82"/>
      <c r="C7" s="82"/>
      <c r="D7" s="88" t="s">
        <v>276</v>
      </c>
      <c r="E7" s="38"/>
      <c r="F7" s="38"/>
    </row>
    <row r="8" spans="1:18" ht="14.5" x14ac:dyDescent="0.35">
      <c r="A8" s="38"/>
      <c r="B8" s="56" t="s">
        <v>17</v>
      </c>
      <c r="C8" s="57" t="s">
        <v>248</v>
      </c>
      <c r="D8" s="40">
        <v>92140</v>
      </c>
      <c r="E8" s="38"/>
      <c r="F8" s="38"/>
    </row>
    <row r="9" spans="1:18" ht="14.5" x14ac:dyDescent="0.35">
      <c r="A9" s="38"/>
      <c r="B9" s="7" t="s">
        <v>19</v>
      </c>
      <c r="C9" s="8" t="s">
        <v>249</v>
      </c>
      <c r="D9" s="40">
        <v>1764</v>
      </c>
      <c r="E9" s="38"/>
      <c r="F9" s="38"/>
    </row>
    <row r="10" spans="1:18" ht="14.5" x14ac:dyDescent="0.35">
      <c r="A10" s="38"/>
      <c r="B10" s="7" t="s">
        <v>20</v>
      </c>
      <c r="C10" s="8" t="s">
        <v>250</v>
      </c>
      <c r="D10" s="40">
        <v>-1276</v>
      </c>
      <c r="E10" s="38"/>
      <c r="F10" s="38"/>
    </row>
    <row r="11" spans="1:18" ht="14.5" x14ac:dyDescent="0.35">
      <c r="A11" s="38"/>
      <c r="B11" s="7" t="s">
        <v>32</v>
      </c>
      <c r="C11" s="8" t="s">
        <v>251</v>
      </c>
      <c r="D11" s="118" t="s">
        <v>274</v>
      </c>
      <c r="E11" s="38"/>
      <c r="F11" s="38"/>
    </row>
    <row r="12" spans="1:18" ht="14.5" x14ac:dyDescent="0.35">
      <c r="A12" s="38"/>
      <c r="B12" s="7" t="s">
        <v>34</v>
      </c>
      <c r="C12" s="8" t="s">
        <v>252</v>
      </c>
      <c r="D12" s="118" t="s">
        <v>274</v>
      </c>
      <c r="E12" s="38"/>
      <c r="F12" s="38"/>
    </row>
    <row r="13" spans="1:18" ht="14.5" x14ac:dyDescent="0.35">
      <c r="A13" s="38"/>
      <c r="B13" s="7" t="s">
        <v>36</v>
      </c>
      <c r="C13" s="8" t="s">
        <v>253</v>
      </c>
      <c r="D13" s="118" t="s">
        <v>274</v>
      </c>
      <c r="E13" s="38"/>
      <c r="F13" s="38"/>
    </row>
    <row r="14" spans="1:18" ht="14.5" x14ac:dyDescent="0.35">
      <c r="A14" s="38"/>
      <c r="B14" s="7" t="s">
        <v>38</v>
      </c>
      <c r="C14" s="8" t="s">
        <v>254</v>
      </c>
      <c r="D14" s="40">
        <v>1206</v>
      </c>
      <c r="E14" s="38"/>
      <c r="F14" s="38"/>
    </row>
    <row r="15" spans="1:18" ht="14.5" x14ac:dyDescent="0.35">
      <c r="A15" s="38"/>
      <c r="B15" s="7" t="s">
        <v>50</v>
      </c>
      <c r="C15" s="8" t="s">
        <v>255</v>
      </c>
      <c r="D15" s="40">
        <v>473</v>
      </c>
      <c r="E15" s="38"/>
      <c r="F15" s="38"/>
    </row>
    <row r="16" spans="1:18" ht="14.5" x14ac:dyDescent="0.35">
      <c r="A16" s="38"/>
      <c r="B16" s="7" t="s">
        <v>54</v>
      </c>
      <c r="C16" s="8" t="s">
        <v>256</v>
      </c>
      <c r="D16" s="40">
        <v>94307</v>
      </c>
      <c r="E16" s="38"/>
      <c r="F16" s="38"/>
    </row>
    <row r="17" spans="1:6" x14ac:dyDescent="0.35">
      <c r="A17" s="38"/>
      <c r="B17" s="38"/>
      <c r="C17" s="38"/>
      <c r="D17" s="38"/>
      <c r="E17" s="38"/>
      <c r="F17" s="38"/>
    </row>
    <row r="18" spans="1:6" ht="12.75" customHeight="1" x14ac:dyDescent="0.35">
      <c r="A18" s="125"/>
      <c r="B18" s="126"/>
      <c r="C18" s="127"/>
      <c r="D18" s="125"/>
      <c r="E18" s="55"/>
      <c r="F18" s="55"/>
    </row>
    <row r="19" spans="1:6" s="101" customFormat="1" ht="14.5" x14ac:dyDescent="0.35"/>
  </sheetData>
  <mergeCells count="1">
    <mergeCell ref="B3:F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topLeftCell="A17" zoomScaleNormal="100" workbookViewId="0">
      <selection activeCell="B11" sqref="B11:K11"/>
    </sheetView>
  </sheetViews>
  <sheetFormatPr defaultColWidth="9.1796875" defaultRowHeight="13" x14ac:dyDescent="0.35"/>
  <cols>
    <col min="1" max="1" width="9.1796875" style="18"/>
    <col min="2" max="2" width="10.1796875" style="18" customWidth="1"/>
    <col min="3" max="3" width="58.453125" style="18" customWidth="1"/>
    <col min="4" max="11" width="20.81640625" style="18" bestFit="1" customWidth="1"/>
    <col min="12" max="16384" width="9.1796875" style="18"/>
  </cols>
  <sheetData>
    <row r="1" spans="1:11" s="94" customFormat="1" ht="16" customHeight="1" x14ac:dyDescent="0.35">
      <c r="A1" s="95" t="s">
        <v>279</v>
      </c>
      <c r="B1" s="95"/>
      <c r="C1" s="95"/>
      <c r="D1" s="96"/>
      <c r="E1" s="41"/>
      <c r="F1" s="97"/>
      <c r="G1" s="97"/>
    </row>
    <row r="2" spans="1:11" ht="14.5" x14ac:dyDescent="0.35">
      <c r="B2" s="19"/>
      <c r="C2" s="17"/>
      <c r="D2" s="17"/>
      <c r="E2" s="17"/>
      <c r="F2" s="17"/>
      <c r="G2" s="17"/>
      <c r="H2" s="17"/>
      <c r="I2" s="17"/>
      <c r="J2" s="17"/>
      <c r="K2" s="17"/>
    </row>
    <row r="3" spans="1:11" s="43" customFormat="1" ht="21" x14ac:dyDescent="0.35">
      <c r="A3" s="42"/>
      <c r="B3" s="131" t="s">
        <v>261</v>
      </c>
      <c r="C3" s="136"/>
      <c r="D3" s="136"/>
      <c r="E3" s="42"/>
    </row>
    <row r="4" spans="1:11" x14ac:dyDescent="0.35">
      <c r="B4" s="17"/>
      <c r="C4" s="17"/>
      <c r="D4" s="17"/>
      <c r="E4" s="17"/>
      <c r="F4" s="17"/>
      <c r="G4" s="17"/>
      <c r="H4" s="17"/>
      <c r="I4" s="17"/>
      <c r="J4" s="17"/>
      <c r="K4" s="17"/>
    </row>
    <row r="5" spans="1:11" ht="14.5" x14ac:dyDescent="0.35">
      <c r="B5" s="17"/>
      <c r="C5" s="16" t="s">
        <v>147</v>
      </c>
      <c r="D5" s="146" t="s">
        <v>148</v>
      </c>
      <c r="E5" s="147"/>
      <c r="F5" s="17"/>
      <c r="G5" s="17"/>
      <c r="H5" s="17"/>
      <c r="I5" s="17"/>
      <c r="J5" s="17"/>
      <c r="K5" s="17"/>
    </row>
    <row r="6" spans="1:11" x14ac:dyDescent="0.35">
      <c r="B6" s="17"/>
      <c r="C6" s="17"/>
      <c r="D6" s="17"/>
      <c r="E6" s="17"/>
      <c r="F6" s="17"/>
      <c r="G6" s="17"/>
      <c r="H6" s="17"/>
      <c r="I6" s="17"/>
      <c r="J6" s="17"/>
      <c r="K6" s="17"/>
    </row>
    <row r="7" spans="1:11" ht="15" customHeight="1" x14ac:dyDescent="0.35">
      <c r="B7" s="91" t="s">
        <v>102</v>
      </c>
      <c r="C7" s="91"/>
      <c r="D7" s="58" t="s">
        <v>21</v>
      </c>
      <c r="E7" s="63" t="s">
        <v>21</v>
      </c>
      <c r="F7" s="63" t="s">
        <v>22</v>
      </c>
      <c r="G7" s="63" t="s">
        <v>23</v>
      </c>
      <c r="H7" s="63" t="s">
        <v>149</v>
      </c>
      <c r="I7" s="63" t="s">
        <v>149</v>
      </c>
      <c r="J7" s="63" t="s">
        <v>150</v>
      </c>
      <c r="K7" s="63" t="s">
        <v>151</v>
      </c>
    </row>
    <row r="8" spans="1:11" ht="15" customHeight="1" x14ac:dyDescent="0.35">
      <c r="B8" s="66"/>
      <c r="C8" s="66"/>
      <c r="D8" s="148" t="s">
        <v>282</v>
      </c>
      <c r="E8" s="137"/>
      <c r="F8" s="137"/>
      <c r="G8" s="149"/>
      <c r="H8" s="150" t="s">
        <v>281</v>
      </c>
      <c r="I8" s="137"/>
      <c r="J8" s="137"/>
      <c r="K8" s="149"/>
    </row>
    <row r="9" spans="1:11" ht="14.5" x14ac:dyDescent="0.35">
      <c r="B9" s="92" t="s">
        <v>152</v>
      </c>
      <c r="C9" s="84" t="s">
        <v>153</v>
      </c>
      <c r="D9" s="59" t="s">
        <v>277</v>
      </c>
      <c r="E9" s="59" t="s">
        <v>278</v>
      </c>
      <c r="F9" s="59" t="s">
        <v>273</v>
      </c>
      <c r="G9" s="59" t="s">
        <v>154</v>
      </c>
      <c r="H9" s="59" t="s">
        <v>277</v>
      </c>
      <c r="I9" s="59" t="s">
        <v>278</v>
      </c>
      <c r="J9" s="59" t="s">
        <v>273</v>
      </c>
      <c r="K9" s="59" t="s">
        <v>154</v>
      </c>
    </row>
    <row r="10" spans="1:11" ht="14.5" x14ac:dyDescent="0.35">
      <c r="B10" s="67" t="s">
        <v>155</v>
      </c>
      <c r="C10" s="68" t="s">
        <v>156</v>
      </c>
      <c r="D10" s="69">
        <v>12</v>
      </c>
      <c r="E10" s="69">
        <v>12</v>
      </c>
      <c r="F10" s="69">
        <v>12</v>
      </c>
      <c r="G10" s="69">
        <v>12</v>
      </c>
      <c r="H10" s="69">
        <v>12</v>
      </c>
      <c r="I10" s="69">
        <v>12</v>
      </c>
      <c r="J10" s="69">
        <v>12</v>
      </c>
      <c r="K10" s="69">
        <v>12</v>
      </c>
    </row>
    <row r="11" spans="1:11" ht="15" customHeight="1" x14ac:dyDescent="0.35">
      <c r="B11" s="141" t="s">
        <v>157</v>
      </c>
      <c r="C11" s="142"/>
      <c r="D11" s="142"/>
      <c r="E11" s="142"/>
      <c r="F11" s="142"/>
      <c r="G11" s="142"/>
      <c r="H11" s="142"/>
      <c r="I11" s="142"/>
      <c r="J11" s="142"/>
      <c r="K11" s="142"/>
    </row>
    <row r="12" spans="1:11" ht="14.5" x14ac:dyDescent="0.35">
      <c r="B12" s="47" t="s">
        <v>17</v>
      </c>
      <c r="C12" s="48" t="s">
        <v>158</v>
      </c>
      <c r="D12" s="117"/>
      <c r="E12" s="117"/>
      <c r="F12" s="117"/>
      <c r="G12" s="117"/>
      <c r="H12" s="103">
        <v>54611.99943652915</v>
      </c>
      <c r="I12" s="103">
        <v>56091.316797576663</v>
      </c>
      <c r="J12" s="103">
        <v>55659.950520165839</v>
      </c>
      <c r="K12" s="103">
        <v>56556.233699897501</v>
      </c>
    </row>
    <row r="13" spans="1:11" ht="15" customHeight="1" x14ac:dyDescent="0.35">
      <c r="B13" s="141" t="s">
        <v>159</v>
      </c>
      <c r="C13" s="142"/>
      <c r="D13" s="142"/>
      <c r="E13" s="142"/>
      <c r="F13" s="142"/>
      <c r="G13" s="142"/>
      <c r="H13" s="142"/>
      <c r="I13" s="142"/>
      <c r="J13" s="142"/>
      <c r="K13" s="142"/>
    </row>
    <row r="14" spans="1:11" ht="29" x14ac:dyDescent="0.35">
      <c r="B14" s="46" t="s">
        <v>19</v>
      </c>
      <c r="C14" s="49" t="s">
        <v>160</v>
      </c>
      <c r="D14" s="103">
        <v>1265.0793225583334</v>
      </c>
      <c r="E14" s="103">
        <v>1341.4471035591666</v>
      </c>
      <c r="F14" s="103">
        <v>1562.2265000900002</v>
      </c>
      <c r="G14" s="103">
        <v>1792.6731947541666</v>
      </c>
      <c r="H14" s="103">
        <v>189.7618983841667</v>
      </c>
      <c r="I14" s="103">
        <v>201.21706553416666</v>
      </c>
      <c r="J14" s="103">
        <v>234.33397501333332</v>
      </c>
      <c r="K14" s="103">
        <v>268.9009792133333</v>
      </c>
    </row>
    <row r="15" spans="1:11" ht="14.5" x14ac:dyDescent="0.35">
      <c r="B15" s="46" t="s">
        <v>20</v>
      </c>
      <c r="C15" s="50" t="s">
        <v>161</v>
      </c>
      <c r="D15" s="104" t="s">
        <v>274</v>
      </c>
      <c r="E15" s="104" t="s">
        <v>274</v>
      </c>
      <c r="F15" s="104" t="s">
        <v>274</v>
      </c>
      <c r="G15" s="104" t="s">
        <v>274</v>
      </c>
      <c r="H15" s="104" t="s">
        <v>274</v>
      </c>
      <c r="I15" s="104" t="s">
        <v>274</v>
      </c>
      <c r="J15" s="104" t="s">
        <v>274</v>
      </c>
      <c r="K15" s="104" t="s">
        <v>274</v>
      </c>
    </row>
    <row r="16" spans="1:11" ht="14.5" x14ac:dyDescent="0.35">
      <c r="B16" s="46" t="s">
        <v>32</v>
      </c>
      <c r="C16" s="50" t="s">
        <v>162</v>
      </c>
      <c r="D16" s="103">
        <v>1265.0793225583334</v>
      </c>
      <c r="E16" s="103">
        <v>1341.4471035591666</v>
      </c>
      <c r="F16" s="103">
        <v>1562.2265000900002</v>
      </c>
      <c r="G16" s="103">
        <v>1792.6731947541666</v>
      </c>
      <c r="H16" s="103">
        <v>189.7618983841667</v>
      </c>
      <c r="I16" s="103">
        <v>201.21706553416666</v>
      </c>
      <c r="J16" s="103">
        <v>234.33397501333332</v>
      </c>
      <c r="K16" s="103">
        <v>268.9009792133333</v>
      </c>
    </row>
    <row r="17" spans="2:11" ht="14.5" x14ac:dyDescent="0.35">
      <c r="B17" s="46" t="s">
        <v>34</v>
      </c>
      <c r="C17" s="49" t="s">
        <v>163</v>
      </c>
      <c r="D17" s="103">
        <v>8248.1912810223384</v>
      </c>
      <c r="E17" s="103">
        <v>8431.6727732596519</v>
      </c>
      <c r="F17" s="103">
        <v>7688.7389049929361</v>
      </c>
      <c r="G17" s="103">
        <v>9141.4556863063699</v>
      </c>
      <c r="H17" s="103">
        <v>8248.1912810223384</v>
      </c>
      <c r="I17" s="103">
        <v>8431.6727732596519</v>
      </c>
      <c r="J17" s="103">
        <v>7688.7389049929361</v>
      </c>
      <c r="K17" s="103">
        <v>9141.4556863063699</v>
      </c>
    </row>
    <row r="18" spans="2:11" ht="29" x14ac:dyDescent="0.35">
      <c r="B18" s="46" t="s">
        <v>36</v>
      </c>
      <c r="C18" s="50" t="s">
        <v>164</v>
      </c>
      <c r="D18" s="104" t="s">
        <v>274</v>
      </c>
      <c r="E18" s="104" t="s">
        <v>274</v>
      </c>
      <c r="F18" s="104" t="s">
        <v>274</v>
      </c>
      <c r="G18" s="104" t="s">
        <v>274</v>
      </c>
      <c r="H18" s="104" t="s">
        <v>274</v>
      </c>
      <c r="I18" s="104" t="s">
        <v>274</v>
      </c>
      <c r="J18" s="104" t="s">
        <v>274</v>
      </c>
      <c r="K18" s="104" t="s">
        <v>274</v>
      </c>
    </row>
    <row r="19" spans="2:11" ht="14.5" x14ac:dyDescent="0.35">
      <c r="B19" s="46" t="s">
        <v>38</v>
      </c>
      <c r="C19" s="50" t="s">
        <v>165</v>
      </c>
      <c r="D19" s="103">
        <v>933.33333333333337</v>
      </c>
      <c r="E19" s="103">
        <v>100</v>
      </c>
      <c r="F19" s="104" t="s">
        <v>274</v>
      </c>
      <c r="G19" s="104" t="s">
        <v>274</v>
      </c>
      <c r="H19" s="104">
        <v>933.33333333333337</v>
      </c>
      <c r="I19" s="104">
        <v>100</v>
      </c>
      <c r="J19" s="104" t="s">
        <v>274</v>
      </c>
      <c r="K19" s="104" t="s">
        <v>274</v>
      </c>
    </row>
    <row r="20" spans="2:11" ht="14.5" x14ac:dyDescent="0.35">
      <c r="B20" s="46" t="s">
        <v>50</v>
      </c>
      <c r="C20" s="50" t="s">
        <v>166</v>
      </c>
      <c r="D20" s="103">
        <v>7314.8579476890036</v>
      </c>
      <c r="E20" s="103">
        <v>8331.6727732596519</v>
      </c>
      <c r="F20" s="103">
        <v>7688.7389049929361</v>
      </c>
      <c r="G20" s="103">
        <v>9141.4556863063699</v>
      </c>
      <c r="H20" s="103">
        <v>7314.8579476890036</v>
      </c>
      <c r="I20" s="103">
        <v>8331.6727732596519</v>
      </c>
      <c r="J20" s="103">
        <v>7688.7389049929361</v>
      </c>
      <c r="K20" s="103">
        <v>9141.4556863063699</v>
      </c>
    </row>
    <row r="21" spans="2:11" ht="14.5" x14ac:dyDescent="0.35">
      <c r="B21" s="46" t="s">
        <v>54</v>
      </c>
      <c r="C21" s="50" t="s">
        <v>167</v>
      </c>
      <c r="D21" s="116"/>
      <c r="E21" s="116"/>
      <c r="F21" s="116"/>
      <c r="G21" s="116"/>
      <c r="H21" s="104" t="s">
        <v>274</v>
      </c>
      <c r="I21" s="104" t="s">
        <v>274</v>
      </c>
      <c r="J21" s="104" t="s">
        <v>274</v>
      </c>
      <c r="K21" s="104" t="s">
        <v>274</v>
      </c>
    </row>
    <row r="22" spans="2:11" ht="14.5" x14ac:dyDescent="0.35">
      <c r="B22" s="46" t="s">
        <v>58</v>
      </c>
      <c r="C22" s="49" t="s">
        <v>168</v>
      </c>
      <c r="D22" s="103">
        <v>39377.27354016836</v>
      </c>
      <c r="E22" s="103">
        <v>39412.9339899107</v>
      </c>
      <c r="F22" s="103">
        <v>39851.717416491396</v>
      </c>
      <c r="G22" s="103">
        <v>40558.459555828704</v>
      </c>
      <c r="H22" s="103">
        <v>10027.759870756126</v>
      </c>
      <c r="I22" s="103">
        <v>10324.947652815328</v>
      </c>
      <c r="J22" s="103">
        <v>10548.732133802971</v>
      </c>
      <c r="K22" s="103">
        <v>11093.743704412869</v>
      </c>
    </row>
    <row r="23" spans="2:11" ht="29" x14ac:dyDescent="0.35">
      <c r="B23" s="46" t="s">
        <v>62</v>
      </c>
      <c r="C23" s="50" t="s">
        <v>169</v>
      </c>
      <c r="D23" s="103">
        <v>6712.5411614801433</v>
      </c>
      <c r="E23" s="103">
        <v>6943.9808514596352</v>
      </c>
      <c r="F23" s="103">
        <v>7031.8772817054914</v>
      </c>
      <c r="G23" s="103">
        <v>7520.2879369114844</v>
      </c>
      <c r="H23" s="103">
        <v>6712.5411614801433</v>
      </c>
      <c r="I23" s="103">
        <v>6943.9808514596352</v>
      </c>
      <c r="J23" s="103">
        <v>7031.8772817054914</v>
      </c>
      <c r="K23" s="103">
        <v>7520.2879369114844</v>
      </c>
    </row>
    <row r="24" spans="2:11" ht="14.5" x14ac:dyDescent="0.35">
      <c r="B24" s="46" t="s">
        <v>66</v>
      </c>
      <c r="C24" s="50" t="s">
        <v>170</v>
      </c>
      <c r="D24" s="104" t="s">
        <v>274</v>
      </c>
      <c r="E24" s="104" t="s">
        <v>274</v>
      </c>
      <c r="F24" s="104" t="s">
        <v>274</v>
      </c>
      <c r="G24" s="104" t="s">
        <v>274</v>
      </c>
      <c r="H24" s="104" t="s">
        <v>274</v>
      </c>
      <c r="I24" s="104" t="s">
        <v>274</v>
      </c>
      <c r="J24" s="104" t="s">
        <v>274</v>
      </c>
      <c r="K24" s="104" t="s">
        <v>274</v>
      </c>
    </row>
    <row r="25" spans="2:11" ht="14.5" x14ac:dyDescent="0.35">
      <c r="B25" s="46" t="s">
        <v>69</v>
      </c>
      <c r="C25" s="50" t="s">
        <v>171</v>
      </c>
      <c r="D25" s="103">
        <v>32664.732378688212</v>
      </c>
      <c r="E25" s="103">
        <v>32468.953138451066</v>
      </c>
      <c r="F25" s="103">
        <v>32819.840134785904</v>
      </c>
      <c r="G25" s="103">
        <v>33038.171618917222</v>
      </c>
      <c r="H25" s="103">
        <v>3315.2187092759814</v>
      </c>
      <c r="I25" s="103">
        <v>3380.9668013556934</v>
      </c>
      <c r="J25" s="103">
        <v>3516.8548520974805</v>
      </c>
      <c r="K25" s="103">
        <v>3573.4557675013834</v>
      </c>
    </row>
    <row r="26" spans="2:11" ht="14.5" x14ac:dyDescent="0.35">
      <c r="B26" s="46" t="s">
        <v>71</v>
      </c>
      <c r="C26" s="49" t="s">
        <v>172</v>
      </c>
      <c r="D26" s="103">
        <v>1977.8483365852674</v>
      </c>
      <c r="E26" s="103">
        <v>2098.0604364392025</v>
      </c>
      <c r="F26" s="103">
        <v>1798.0170153432105</v>
      </c>
      <c r="G26" s="103">
        <v>1345.3170132929954</v>
      </c>
      <c r="H26" s="103">
        <v>1977.8483365852674</v>
      </c>
      <c r="I26" s="103">
        <v>2098.0604364392025</v>
      </c>
      <c r="J26" s="103">
        <v>1798.0170153432105</v>
      </c>
      <c r="K26" s="103">
        <v>1345.3170132929954</v>
      </c>
    </row>
    <row r="27" spans="2:11" ht="14.5" x14ac:dyDescent="0.35">
      <c r="B27" s="46" t="s">
        <v>85</v>
      </c>
      <c r="C27" s="49" t="s">
        <v>173</v>
      </c>
      <c r="D27" s="103">
        <v>4509.4705017402321</v>
      </c>
      <c r="E27" s="103">
        <v>4253.8796402930911</v>
      </c>
      <c r="F27" s="103">
        <v>5068.3951041872569</v>
      </c>
      <c r="G27" s="103">
        <v>5706.5821337928683</v>
      </c>
      <c r="H27" s="103">
        <v>112.73676254350674</v>
      </c>
      <c r="I27" s="103">
        <v>106.34699100732826</v>
      </c>
      <c r="J27" s="103">
        <v>98.128064428288397</v>
      </c>
      <c r="K27" s="103">
        <v>91.143742476677659</v>
      </c>
    </row>
    <row r="28" spans="2:11" ht="14.5" x14ac:dyDescent="0.35">
      <c r="B28" s="45" t="s">
        <v>91</v>
      </c>
      <c r="C28" s="51" t="s">
        <v>174</v>
      </c>
      <c r="D28" s="116"/>
      <c r="E28" s="116"/>
      <c r="F28" s="116"/>
      <c r="G28" s="116"/>
      <c r="H28" s="103">
        <v>20556.298149291171</v>
      </c>
      <c r="I28" s="103">
        <v>21162.244919055676</v>
      </c>
      <c r="J28" s="103">
        <v>20367.950093580741</v>
      </c>
      <c r="K28" s="103">
        <v>21940.561125702243</v>
      </c>
    </row>
    <row r="29" spans="2:11" ht="15" customHeight="1" x14ac:dyDescent="0.35">
      <c r="B29" s="141" t="s">
        <v>175</v>
      </c>
      <c r="C29" s="142"/>
      <c r="D29" s="142"/>
      <c r="E29" s="142"/>
      <c r="F29" s="142"/>
      <c r="G29" s="142"/>
      <c r="H29" s="142"/>
      <c r="I29" s="142"/>
      <c r="J29" s="142"/>
      <c r="K29" s="142"/>
    </row>
    <row r="30" spans="2:11" ht="14.5" x14ac:dyDescent="0.35">
      <c r="B30" s="46" t="s">
        <v>93</v>
      </c>
      <c r="C30" s="49" t="s">
        <v>176</v>
      </c>
      <c r="D30" s="104" t="s">
        <v>274</v>
      </c>
      <c r="E30" s="104" t="s">
        <v>274</v>
      </c>
      <c r="F30" s="104" t="s">
        <v>274</v>
      </c>
      <c r="G30" s="104" t="s">
        <v>274</v>
      </c>
      <c r="H30" s="104" t="s">
        <v>274</v>
      </c>
      <c r="I30" s="104" t="s">
        <v>274</v>
      </c>
      <c r="J30" s="104" t="s">
        <v>274</v>
      </c>
      <c r="K30" s="104" t="s">
        <v>274</v>
      </c>
    </row>
    <row r="31" spans="2:11" ht="14.5" x14ac:dyDescent="0.35">
      <c r="B31" s="46" t="s">
        <v>96</v>
      </c>
      <c r="C31" s="49" t="s">
        <v>177</v>
      </c>
      <c r="D31" s="103">
        <v>11090.513418181115</v>
      </c>
      <c r="E31" s="103">
        <v>10564.170673764556</v>
      </c>
      <c r="F31" s="103">
        <v>10612.569369300973</v>
      </c>
      <c r="G31" s="103">
        <v>10772.895370872006</v>
      </c>
      <c r="H31" s="103">
        <v>9622.9856734313344</v>
      </c>
      <c r="I31" s="103">
        <v>9085.3212039073096</v>
      </c>
      <c r="J31" s="103">
        <v>8904.8514753492072</v>
      </c>
      <c r="K31" s="103">
        <v>9204.3534564341189</v>
      </c>
    </row>
    <row r="32" spans="2:11" ht="14.5" x14ac:dyDescent="0.35">
      <c r="B32" s="46" t="s">
        <v>98</v>
      </c>
      <c r="C32" s="49" t="s">
        <v>178</v>
      </c>
      <c r="D32" s="103">
        <v>3588.8756564490704</v>
      </c>
      <c r="E32" s="103">
        <v>3143.094935481216</v>
      </c>
      <c r="F32" s="103">
        <v>3187.4677522385969</v>
      </c>
      <c r="G32" s="103">
        <v>2205.601946189613</v>
      </c>
      <c r="H32" s="103">
        <v>3588.8756564490704</v>
      </c>
      <c r="I32" s="103">
        <v>3143.094935481216</v>
      </c>
      <c r="J32" s="103">
        <v>3187.4677522385969</v>
      </c>
      <c r="K32" s="103">
        <v>2205.601946189613</v>
      </c>
    </row>
    <row r="33" spans="2:11" ht="58" x14ac:dyDescent="0.35">
      <c r="B33" s="46" t="s">
        <v>179</v>
      </c>
      <c r="C33" s="49" t="s">
        <v>180</v>
      </c>
      <c r="D33" s="116"/>
      <c r="E33" s="116"/>
      <c r="F33" s="116"/>
      <c r="G33" s="116"/>
      <c r="H33" s="104" t="s">
        <v>274</v>
      </c>
      <c r="I33" s="104" t="s">
        <v>274</v>
      </c>
      <c r="J33" s="104" t="s">
        <v>274</v>
      </c>
      <c r="K33" s="104" t="s">
        <v>274</v>
      </c>
    </row>
    <row r="34" spans="2:11" ht="14.5" x14ac:dyDescent="0.35">
      <c r="B34" s="46" t="s">
        <v>181</v>
      </c>
      <c r="C34" s="49" t="s">
        <v>182</v>
      </c>
      <c r="D34" s="116"/>
      <c r="E34" s="116"/>
      <c r="F34" s="116"/>
      <c r="G34" s="116"/>
      <c r="H34" s="104" t="s">
        <v>274</v>
      </c>
      <c r="I34" s="104" t="s">
        <v>274</v>
      </c>
      <c r="J34" s="104" t="s">
        <v>274</v>
      </c>
      <c r="K34" s="104" t="s">
        <v>274</v>
      </c>
    </row>
    <row r="35" spans="2:11" ht="14.5" x14ac:dyDescent="0.35">
      <c r="B35" s="45" t="s">
        <v>100</v>
      </c>
      <c r="C35" s="51" t="s">
        <v>183</v>
      </c>
      <c r="D35" s="103">
        <v>14679.38907463</v>
      </c>
      <c r="E35" s="103">
        <v>13707.265609245773</v>
      </c>
      <c r="F35" s="103">
        <v>13800.03712153957</v>
      </c>
      <c r="G35" s="103">
        <v>12978.497317061619</v>
      </c>
      <c r="H35" s="103">
        <v>13211.861329880401</v>
      </c>
      <c r="I35" s="103">
        <v>12228.416139388526</v>
      </c>
      <c r="J35" s="103">
        <v>12092.319227587803</v>
      </c>
      <c r="K35" s="103">
        <v>11409.955402623731</v>
      </c>
    </row>
    <row r="36" spans="2:11" ht="14.5" x14ac:dyDescent="0.35">
      <c r="B36" s="46" t="s">
        <v>184</v>
      </c>
      <c r="C36" s="50" t="s">
        <v>185</v>
      </c>
      <c r="D36" s="104" t="s">
        <v>274</v>
      </c>
      <c r="E36" s="104" t="s">
        <v>274</v>
      </c>
      <c r="F36" s="104" t="s">
        <v>274</v>
      </c>
      <c r="G36" s="104" t="s">
        <v>274</v>
      </c>
      <c r="H36" s="104" t="s">
        <v>274</v>
      </c>
      <c r="I36" s="104" t="s">
        <v>274</v>
      </c>
      <c r="J36" s="104" t="s">
        <v>274</v>
      </c>
      <c r="K36" s="104" t="s">
        <v>274</v>
      </c>
    </row>
    <row r="37" spans="2:11" ht="14.5" x14ac:dyDescent="0.35">
      <c r="B37" s="46" t="s">
        <v>186</v>
      </c>
      <c r="C37" s="50" t="s">
        <v>187</v>
      </c>
      <c r="D37" s="104" t="s">
        <v>274</v>
      </c>
      <c r="E37" s="104" t="s">
        <v>274</v>
      </c>
      <c r="F37" s="104" t="s">
        <v>274</v>
      </c>
      <c r="G37" s="104" t="s">
        <v>274</v>
      </c>
      <c r="H37" s="104" t="s">
        <v>274</v>
      </c>
      <c r="I37" s="104" t="s">
        <v>274</v>
      </c>
      <c r="J37" s="104" t="s">
        <v>274</v>
      </c>
      <c r="K37" s="104" t="s">
        <v>274</v>
      </c>
    </row>
    <row r="38" spans="2:11" ht="14.5" x14ac:dyDescent="0.35">
      <c r="B38" s="46" t="s">
        <v>188</v>
      </c>
      <c r="C38" s="50" t="s">
        <v>189</v>
      </c>
      <c r="D38" s="103">
        <v>14679.389074630188</v>
      </c>
      <c r="E38" s="103">
        <v>13707.265609245771</v>
      </c>
      <c r="F38" s="103">
        <v>13800.037121539566</v>
      </c>
      <c r="G38" s="103">
        <v>12978.497317061618</v>
      </c>
      <c r="H38" s="103">
        <v>13211.861329880401</v>
      </c>
      <c r="I38" s="103">
        <v>12228.416139388524</v>
      </c>
      <c r="J38" s="103">
        <v>12092.319227587801</v>
      </c>
      <c r="K38" s="103">
        <v>11409.955402623729</v>
      </c>
    </row>
    <row r="39" spans="2:11" ht="15" customHeight="1" x14ac:dyDescent="0.35">
      <c r="B39" s="143" t="s">
        <v>190</v>
      </c>
      <c r="C39" s="144"/>
      <c r="D39" s="144"/>
      <c r="E39" s="144"/>
      <c r="F39" s="144"/>
      <c r="G39" s="144"/>
      <c r="H39" s="144"/>
      <c r="I39" s="144"/>
      <c r="J39" s="144"/>
      <c r="K39" s="145"/>
    </row>
    <row r="40" spans="2:11" ht="14.5" x14ac:dyDescent="0.35">
      <c r="B40" s="45" t="s">
        <v>191</v>
      </c>
      <c r="C40" s="51" t="s">
        <v>192</v>
      </c>
      <c r="D40" s="116"/>
      <c r="E40" s="116"/>
      <c r="F40" s="116"/>
      <c r="G40" s="116"/>
      <c r="H40" s="103">
        <v>54611.999436528924</v>
      </c>
      <c r="I40" s="103">
        <v>56091.316797577172</v>
      </c>
      <c r="J40" s="103">
        <v>55659.950520164435</v>
      </c>
      <c r="K40" s="103">
        <v>56556.233699894583</v>
      </c>
    </row>
    <row r="41" spans="2:11" ht="14.5" x14ac:dyDescent="0.35">
      <c r="B41" s="45" t="s">
        <v>127</v>
      </c>
      <c r="C41" s="51" t="s">
        <v>193</v>
      </c>
      <c r="D41" s="116"/>
      <c r="E41" s="116"/>
      <c r="F41" s="116"/>
      <c r="G41" s="116"/>
      <c r="H41" s="103">
        <v>8781.2740743912655</v>
      </c>
      <c r="I41" s="103">
        <v>10087.247801024967</v>
      </c>
      <c r="J41" s="103">
        <v>9793.7774576178017</v>
      </c>
      <c r="K41" s="103">
        <v>10954.473312776636</v>
      </c>
    </row>
    <row r="42" spans="2:11" ht="14.5" x14ac:dyDescent="0.35">
      <c r="B42" s="45" t="s">
        <v>131</v>
      </c>
      <c r="C42" s="51" t="s">
        <v>194</v>
      </c>
      <c r="D42" s="116"/>
      <c r="E42" s="116"/>
      <c r="F42" s="116"/>
      <c r="G42" s="116"/>
      <c r="H42" s="105">
        <v>8.2094329999999989</v>
      </c>
      <c r="I42" s="105">
        <v>6.9513865000000008</v>
      </c>
      <c r="J42" s="105">
        <v>7.2330538333333338</v>
      </c>
      <c r="K42" s="105">
        <v>6.3655212500000005</v>
      </c>
    </row>
    <row r="43" spans="2:11" x14ac:dyDescent="0.35">
      <c r="B43" s="17"/>
      <c r="C43" s="17"/>
      <c r="D43" s="17"/>
      <c r="E43" s="17"/>
      <c r="F43" s="17"/>
      <c r="G43" s="17"/>
      <c r="H43" s="17"/>
      <c r="I43" s="17"/>
      <c r="J43" s="17"/>
      <c r="K43" s="17"/>
    </row>
  </sheetData>
  <mergeCells count="8">
    <mergeCell ref="B3:D3"/>
    <mergeCell ref="B29:K29"/>
    <mergeCell ref="B39:K39"/>
    <mergeCell ref="D5:E5"/>
    <mergeCell ref="D8:G8"/>
    <mergeCell ref="H8:K8"/>
    <mergeCell ref="B11:K11"/>
    <mergeCell ref="B13:K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election activeCell="J9" sqref="J9"/>
    </sheetView>
  </sheetViews>
  <sheetFormatPr defaultColWidth="9.1796875" defaultRowHeight="14.5" x14ac:dyDescent="0.35"/>
  <cols>
    <col min="1" max="1" width="9.1796875" style="26"/>
    <col min="2" max="2" width="15.453125" style="26" customWidth="1"/>
    <col min="3" max="3" width="38.54296875" style="26" customWidth="1"/>
    <col min="4" max="4" width="56.1796875" style="26" customWidth="1"/>
    <col min="5" max="16384" width="9.1796875" style="26"/>
  </cols>
  <sheetData>
    <row r="1" spans="1:7" s="94" customFormat="1" ht="16" customHeight="1" x14ac:dyDescent="0.35">
      <c r="A1" s="95" t="s">
        <v>279</v>
      </c>
      <c r="B1" s="95"/>
      <c r="C1" s="95"/>
      <c r="D1" s="96"/>
      <c r="E1" s="41"/>
      <c r="F1" s="97"/>
      <c r="G1" s="97"/>
    </row>
    <row r="3" spans="1:7" ht="21" x14ac:dyDescent="0.5">
      <c r="B3" s="153" t="s">
        <v>262</v>
      </c>
      <c r="C3" s="153"/>
      <c r="D3" s="153"/>
    </row>
    <row r="4" spans="1:7" ht="21" x14ac:dyDescent="0.5">
      <c r="B4" s="154" t="s">
        <v>257</v>
      </c>
      <c r="C4" s="154"/>
      <c r="D4" s="154"/>
    </row>
    <row r="6" spans="1:7" x14ac:dyDescent="0.35">
      <c r="B6" s="70" t="s">
        <v>195</v>
      </c>
      <c r="C6" s="151" t="s">
        <v>196</v>
      </c>
      <c r="D6" s="152"/>
    </row>
    <row r="7" spans="1:7" ht="52" x14ac:dyDescent="0.35">
      <c r="B7" s="21" t="s">
        <v>197</v>
      </c>
      <c r="C7" s="22" t="s">
        <v>198</v>
      </c>
      <c r="D7" s="22" t="s">
        <v>283</v>
      </c>
    </row>
    <row r="8" spans="1:7" ht="26" x14ac:dyDescent="0.35">
      <c r="B8" s="21" t="s">
        <v>199</v>
      </c>
      <c r="C8" s="22" t="s">
        <v>200</v>
      </c>
      <c r="D8" s="22" t="s">
        <v>201</v>
      </c>
    </row>
    <row r="9" spans="1:7" ht="169" x14ac:dyDescent="0.35">
      <c r="B9" s="23" t="s">
        <v>202</v>
      </c>
      <c r="C9" s="22" t="s">
        <v>203</v>
      </c>
      <c r="D9" s="22" t="s">
        <v>284</v>
      </c>
    </row>
    <row r="10" spans="1:7" ht="65" x14ac:dyDescent="0.35">
      <c r="B10" s="21" t="s">
        <v>204</v>
      </c>
      <c r="C10" s="22" t="s">
        <v>205</v>
      </c>
      <c r="D10" s="22" t="s">
        <v>285</v>
      </c>
    </row>
    <row r="11" spans="1:7" ht="65" x14ac:dyDescent="0.35">
      <c r="B11" s="23" t="s">
        <v>206</v>
      </c>
      <c r="C11" s="22" t="s">
        <v>207</v>
      </c>
      <c r="D11" s="22" t="s">
        <v>208</v>
      </c>
    </row>
    <row r="12" spans="1:7" ht="52" x14ac:dyDescent="0.35">
      <c r="B12" s="21" t="s">
        <v>209</v>
      </c>
      <c r="C12" s="24" t="s">
        <v>210</v>
      </c>
      <c r="D12" s="22" t="s">
        <v>211</v>
      </c>
    </row>
    <row r="13" spans="1:7" ht="52" x14ac:dyDescent="0.35">
      <c r="B13" s="21" t="s">
        <v>212</v>
      </c>
      <c r="C13" s="22" t="s">
        <v>213</v>
      </c>
      <c r="D13" s="22" t="s">
        <v>15</v>
      </c>
    </row>
  </sheetData>
  <mergeCells count="3">
    <mergeCell ref="C6:D6"/>
    <mergeCell ref="B3:D3"/>
    <mergeCell ref="B4:D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zoomScale="95" workbookViewId="0">
      <selection activeCell="J28" sqref="J28"/>
    </sheetView>
  </sheetViews>
  <sheetFormatPr defaultColWidth="9.1796875" defaultRowHeight="14.5" x14ac:dyDescent="0.35"/>
  <cols>
    <col min="1" max="1" width="9.1796875" style="26"/>
    <col min="2" max="2" width="102.54296875" style="26" bestFit="1" customWidth="1"/>
    <col min="3" max="3" width="11.81640625" style="26" bestFit="1" customWidth="1"/>
    <col min="4" max="16384" width="9.1796875" style="26"/>
  </cols>
  <sheetData>
    <row r="1" spans="1:7" s="94" customFormat="1" ht="16" customHeight="1" x14ac:dyDescent="0.35">
      <c r="A1" s="95" t="s">
        <v>279</v>
      </c>
      <c r="B1" s="95"/>
      <c r="C1" s="95"/>
      <c r="D1" s="96"/>
      <c r="E1" s="41"/>
      <c r="F1" s="97"/>
      <c r="G1" s="97"/>
    </row>
    <row r="3" spans="1:7" s="44" customFormat="1" ht="21" x14ac:dyDescent="0.5">
      <c r="B3" s="2" t="s">
        <v>263</v>
      </c>
      <c r="C3" s="2"/>
      <c r="D3" s="2"/>
      <c r="E3" s="2"/>
      <c r="F3" s="2"/>
      <c r="G3" s="2"/>
    </row>
    <row r="5" spans="1:7" x14ac:dyDescent="0.35">
      <c r="B5" s="106" t="s">
        <v>286</v>
      </c>
      <c r="G5" s="37"/>
    </row>
    <row r="7" spans="1:7" ht="15.5" x14ac:dyDescent="0.35">
      <c r="B7" s="71" t="s">
        <v>214</v>
      </c>
      <c r="C7" s="72"/>
      <c r="D7" s="73"/>
      <c r="E7" s="73"/>
      <c r="F7" s="73"/>
      <c r="G7" s="73"/>
    </row>
    <row r="8" spans="1:7" ht="15.5" x14ac:dyDescent="0.35">
      <c r="B8" s="74" t="s">
        <v>102</v>
      </c>
      <c r="C8" s="75" t="s">
        <v>146</v>
      </c>
      <c r="D8" s="75" t="s">
        <v>215</v>
      </c>
      <c r="E8" s="75" t="s">
        <v>216</v>
      </c>
      <c r="F8" s="75" t="s">
        <v>217</v>
      </c>
      <c r="G8" s="75" t="s">
        <v>218</v>
      </c>
    </row>
    <row r="9" spans="1:7" x14ac:dyDescent="0.35">
      <c r="B9" s="53" t="s">
        <v>219</v>
      </c>
      <c r="C9" s="107">
        <v>28.516551959213807</v>
      </c>
      <c r="D9" s="107">
        <v>5.3964709923643879</v>
      </c>
      <c r="E9" s="107">
        <v>6.169538309482089</v>
      </c>
      <c r="F9" s="107">
        <v>16.313215446457598</v>
      </c>
      <c r="G9" s="107">
        <v>0.63732721090973188</v>
      </c>
    </row>
    <row r="10" spans="1:7" x14ac:dyDescent="0.35">
      <c r="B10" s="53" t="s">
        <v>220</v>
      </c>
      <c r="C10" s="108">
        <v>13.411060480761776</v>
      </c>
      <c r="D10" s="107">
        <v>7.8307286171747608</v>
      </c>
      <c r="E10" s="107" t="s">
        <v>274</v>
      </c>
      <c r="F10" s="107">
        <v>5.5803318635870154</v>
      </c>
      <c r="G10" s="108" t="s">
        <v>274</v>
      </c>
    </row>
    <row r="11" spans="1:7" x14ac:dyDescent="0.35">
      <c r="B11" s="53" t="s">
        <v>221</v>
      </c>
      <c r="C11" s="107">
        <v>13</v>
      </c>
      <c r="D11" s="107">
        <v>13</v>
      </c>
      <c r="E11" s="107" t="s">
        <v>274</v>
      </c>
      <c r="F11" s="107" t="s">
        <v>274</v>
      </c>
      <c r="G11" s="107" t="s">
        <v>274</v>
      </c>
    </row>
    <row r="12" spans="1:7" x14ac:dyDescent="0.35">
      <c r="B12" s="53" t="s">
        <v>222</v>
      </c>
      <c r="C12" s="107">
        <v>1.5000006666678891</v>
      </c>
      <c r="D12" s="107">
        <v>1.5000006666678891</v>
      </c>
      <c r="E12" s="107" t="s">
        <v>274</v>
      </c>
      <c r="F12" s="107" t="s">
        <v>274</v>
      </c>
      <c r="G12" s="107" t="s">
        <v>274</v>
      </c>
    </row>
    <row r="13" spans="1:7" ht="15.5" x14ac:dyDescent="0.35">
      <c r="B13" s="25" t="s">
        <v>223</v>
      </c>
      <c r="C13" s="109">
        <v>56.361114054598389</v>
      </c>
      <c r="D13" s="109">
        <v>27.660701224161958</v>
      </c>
      <c r="E13" s="109">
        <v>6.169538309482089</v>
      </c>
      <c r="F13" s="109">
        <v>21.893547310044614</v>
      </c>
      <c r="G13" s="109">
        <v>0.63732721090973188</v>
      </c>
    </row>
    <row r="14" spans="1:7" x14ac:dyDescent="0.35">
      <c r="E14" s="37"/>
    </row>
    <row r="16" spans="1:7" x14ac:dyDescent="0.35">
      <c r="B16" s="106" t="s">
        <v>287</v>
      </c>
    </row>
    <row r="18" spans="2:6" x14ac:dyDescent="0.35">
      <c r="B18" s="76" t="s">
        <v>264</v>
      </c>
      <c r="C18" s="77" t="s">
        <v>224</v>
      </c>
      <c r="D18" s="77" t="s">
        <v>225</v>
      </c>
    </row>
    <row r="19" spans="2:6" x14ac:dyDescent="0.35">
      <c r="B19" s="27" t="s">
        <v>217</v>
      </c>
      <c r="C19" s="110">
        <v>213.50832833183026</v>
      </c>
      <c r="D19" s="111">
        <v>0.71605650405707855</v>
      </c>
    </row>
    <row r="20" spans="2:6" x14ac:dyDescent="0.35">
      <c r="B20" s="27" t="s">
        <v>226</v>
      </c>
      <c r="C20" s="110">
        <v>24.452806547503517</v>
      </c>
      <c r="D20" s="111">
        <v>8.2008937579129748E-2</v>
      </c>
    </row>
    <row r="21" spans="2:6" x14ac:dyDescent="0.35">
      <c r="B21" s="27" t="s">
        <v>216</v>
      </c>
      <c r="C21" s="110">
        <v>15.911586194088949</v>
      </c>
      <c r="D21" s="111">
        <v>5.3363701890047667E-2</v>
      </c>
    </row>
    <row r="22" spans="2:6" x14ac:dyDescent="0.35">
      <c r="B22" s="27" t="s">
        <v>227</v>
      </c>
      <c r="C22" s="110">
        <v>15.531000000000001</v>
      </c>
      <c r="D22" s="111">
        <v>5.2087305686859875E-2</v>
      </c>
    </row>
    <row r="23" spans="2:6" x14ac:dyDescent="0.35">
      <c r="B23" s="27" t="s">
        <v>8</v>
      </c>
      <c r="C23" s="110">
        <v>12.27955310582</v>
      </c>
      <c r="D23" s="111">
        <v>4.1182720772704649E-2</v>
      </c>
    </row>
    <row r="24" spans="2:6" x14ac:dyDescent="0.35">
      <c r="B24" s="27" t="s">
        <v>228</v>
      </c>
      <c r="C24" s="110">
        <v>5.8516111564464</v>
      </c>
      <c r="D24" s="111">
        <v>1.9624921709256535E-2</v>
      </c>
    </row>
    <row r="25" spans="2:6" x14ac:dyDescent="0.35">
      <c r="B25" s="27" t="s">
        <v>229</v>
      </c>
      <c r="C25" s="110">
        <v>5.0139742199999997</v>
      </c>
      <c r="D25" s="111">
        <v>1.6815685268377744E-2</v>
      </c>
    </row>
    <row r="26" spans="2:6" x14ac:dyDescent="0.35">
      <c r="B26" s="27" t="s">
        <v>230</v>
      </c>
      <c r="C26" s="110">
        <v>2.1264200789999999</v>
      </c>
      <c r="D26" s="111">
        <v>7.131510699475224E-3</v>
      </c>
    </row>
    <row r="27" spans="2:6" x14ac:dyDescent="0.35">
      <c r="B27" s="27" t="s">
        <v>231</v>
      </c>
      <c r="C27" s="110">
        <v>3.4971789940938498</v>
      </c>
      <c r="D27" s="111">
        <v>1.1728712337069826E-2</v>
      </c>
    </row>
    <row r="28" spans="2:6" x14ac:dyDescent="0.35">
      <c r="B28" s="28" t="s">
        <v>146</v>
      </c>
      <c r="C28" s="112">
        <v>298.17245862878303</v>
      </c>
      <c r="D28" s="113">
        <v>0.99999999999999989</v>
      </c>
    </row>
    <row r="30" spans="2:6" x14ac:dyDescent="0.35">
      <c r="B30" s="106" t="s">
        <v>288</v>
      </c>
      <c r="C30" s="1"/>
      <c r="D30" s="1"/>
      <c r="E30" s="1"/>
      <c r="F30" s="1"/>
    </row>
    <row r="32" spans="2:6" x14ac:dyDescent="0.35">
      <c r="B32" s="76" t="s">
        <v>265</v>
      </c>
      <c r="C32" s="77" t="s">
        <v>224</v>
      </c>
      <c r="D32" s="77" t="s">
        <v>225</v>
      </c>
    </row>
    <row r="33" spans="2:5" x14ac:dyDescent="0.35">
      <c r="B33" s="29" t="s">
        <v>232</v>
      </c>
      <c r="C33" s="110">
        <v>256.52371941773578</v>
      </c>
      <c r="D33" s="111">
        <v>0.86031996582588888</v>
      </c>
    </row>
    <row r="34" spans="2:5" x14ac:dyDescent="0.35">
      <c r="B34" s="29" t="s">
        <v>233</v>
      </c>
      <c r="C34" s="110">
        <v>12.795575612037407</v>
      </c>
      <c r="D34" s="111">
        <v>4.2913338377665429E-2</v>
      </c>
    </row>
    <row r="35" spans="2:5" x14ac:dyDescent="0.35">
      <c r="B35" s="29" t="s">
        <v>234</v>
      </c>
      <c r="C35" s="110">
        <v>12.591503892616528</v>
      </c>
      <c r="D35" s="111">
        <v>4.2228930031034916E-2</v>
      </c>
    </row>
    <row r="36" spans="2:5" x14ac:dyDescent="0.35">
      <c r="B36" s="29" t="s">
        <v>235</v>
      </c>
      <c r="C36" s="110">
        <v>10.244017372662851</v>
      </c>
      <c r="D36" s="111">
        <v>3.435601470294207E-2</v>
      </c>
    </row>
    <row r="37" spans="2:5" x14ac:dyDescent="0.35">
      <c r="B37" s="29" t="s">
        <v>236</v>
      </c>
      <c r="C37" s="110">
        <v>4.7658030180154061</v>
      </c>
      <c r="D37" s="111">
        <v>1.5983377673216656E-2</v>
      </c>
    </row>
    <row r="38" spans="2:5" x14ac:dyDescent="0.35">
      <c r="B38" s="30" t="s">
        <v>237</v>
      </c>
      <c r="C38" s="110">
        <v>1.2518393157150001</v>
      </c>
      <c r="D38" s="111">
        <v>4.1983733892522511E-3</v>
      </c>
    </row>
    <row r="39" spans="2:5" x14ac:dyDescent="0.35">
      <c r="B39" s="28" t="s">
        <v>146</v>
      </c>
      <c r="C39" s="112">
        <v>298.17245862878292</v>
      </c>
      <c r="D39" s="113">
        <v>0.99999999999999978</v>
      </c>
    </row>
    <row r="41" spans="2:5" x14ac:dyDescent="0.35">
      <c r="B41" s="106" t="s">
        <v>289</v>
      </c>
      <c r="C41" s="1"/>
      <c r="D41" s="1"/>
      <c r="E41" s="1"/>
    </row>
    <row r="43" spans="2:5" x14ac:dyDescent="0.35">
      <c r="B43" s="78" t="s">
        <v>266</v>
      </c>
      <c r="C43" s="76" t="s">
        <v>224</v>
      </c>
      <c r="D43" s="76" t="s">
        <v>225</v>
      </c>
    </row>
    <row r="44" spans="2:5" x14ac:dyDescent="0.35">
      <c r="B44" s="29" t="s">
        <v>238</v>
      </c>
      <c r="C44" s="114">
        <v>108.19899870298526</v>
      </c>
      <c r="D44" s="111">
        <v>0.36287388580610069</v>
      </c>
    </row>
    <row r="45" spans="2:5" x14ac:dyDescent="0.35">
      <c r="B45" s="29" t="s">
        <v>239</v>
      </c>
      <c r="C45" s="114">
        <v>86.56325124964917</v>
      </c>
      <c r="D45" s="111">
        <v>0.29031269905923202</v>
      </c>
    </row>
    <row r="46" spans="2:5" x14ac:dyDescent="0.35">
      <c r="B46" s="29" t="s">
        <v>240</v>
      </c>
      <c r="C46" s="114">
        <v>43.288801993552852</v>
      </c>
      <c r="D46" s="111">
        <v>0.14518041737532272</v>
      </c>
    </row>
    <row r="47" spans="2:5" x14ac:dyDescent="0.35">
      <c r="B47" s="29" t="s">
        <v>241</v>
      </c>
      <c r="C47" s="114">
        <v>34.316478752352118</v>
      </c>
      <c r="D47" s="111">
        <v>0.11508936442408069</v>
      </c>
    </row>
    <row r="48" spans="2:5" x14ac:dyDescent="0.35">
      <c r="B48" s="29" t="s">
        <v>242</v>
      </c>
      <c r="C48" s="114">
        <v>12.358709658959999</v>
      </c>
      <c r="D48" s="111">
        <v>4.1448193155714214E-2</v>
      </c>
    </row>
    <row r="49" spans="2:4" x14ac:dyDescent="0.35">
      <c r="B49" s="29" t="s">
        <v>243</v>
      </c>
      <c r="C49" s="115">
        <v>8.9407210970418003</v>
      </c>
      <c r="D49" s="111">
        <v>2.9985066823937517E-2</v>
      </c>
    </row>
    <row r="50" spans="2:4" x14ac:dyDescent="0.35">
      <c r="B50" s="29" t="s">
        <v>244</v>
      </c>
      <c r="C50" s="114">
        <v>4.3814731225500001</v>
      </c>
      <c r="D50" s="111">
        <v>1.46944259798482E-2</v>
      </c>
    </row>
    <row r="51" spans="2:4" x14ac:dyDescent="0.35">
      <c r="B51" s="29" t="s">
        <v>245</v>
      </c>
      <c r="C51" s="114">
        <v>0.1240240516918</v>
      </c>
      <c r="D51" s="111">
        <v>1E-3</v>
      </c>
    </row>
    <row r="52" spans="2:4" x14ac:dyDescent="0.35">
      <c r="B52" s="31" t="s">
        <v>146</v>
      </c>
      <c r="C52" s="112">
        <v>298.17245862878292</v>
      </c>
      <c r="D52" s="113">
        <v>1.0000000000000002</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8DC0320DB840043A6EF5CAB0A3B07C9" ma:contentTypeVersion="2" ma:contentTypeDescription="Create a new document." ma:contentTypeScope="" ma:versionID="bc2a6d37e6c9712c07bceb4fe2f0677f">
  <xsd:schema xmlns:xsd="http://www.w3.org/2001/XMLSchema" xmlns:xs="http://www.w3.org/2001/XMLSchema" xmlns:p="http://schemas.microsoft.com/office/2006/metadata/properties" xmlns:ns2="5e6c9502-c7f6-4e51-b341-d8421b7968d0" targetNamespace="http://schemas.microsoft.com/office/2006/metadata/properties" ma:root="true" ma:fieldsID="bf54c22d9c7bc27166cccb5c82c328f8" ns2:_="">
    <xsd:import namespace="5e6c9502-c7f6-4e51-b341-d8421b7968d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9502-c7f6-4e51-b341-d8421b7968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20DC46-9C11-417C-ACDE-D7598837DC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9502-c7f6-4e51-b341-d8421b7968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6FBEE4-D047-4AC1-B230-9306714622B7}">
  <ds:schemaRefs>
    <ds:schemaRef ds:uri="5e6c9502-c7f6-4e51-b341-d8421b7968d0"/>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6D88B866-B20A-4616-98D3-AD90D5DDFC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EU KM1</vt:lpstr>
      <vt:lpstr>EU OV1</vt:lpstr>
      <vt:lpstr>EU CR8</vt:lpstr>
      <vt:lpstr>EU LIQ1</vt:lpstr>
      <vt:lpstr>EU LIQB</vt:lpstr>
      <vt:lpstr>FFFS 2010 7</vt:lpstr>
    </vt:vector>
  </TitlesOfParts>
  <Company>SEK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Uotila, Anna-Maria</dc:creator>
  <cp:lastModifiedBy>Uotila, Anna-Maria</cp:lastModifiedBy>
  <dcterms:created xsi:type="dcterms:W3CDTF">2021-07-29T13:06:35Z</dcterms:created>
  <dcterms:modified xsi:type="dcterms:W3CDTF">2022-05-17T19:39:27Z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0x01010088DC0320DB840043A6EF5CAB0A3B07C9</vt:lpwstr>
  </property>
</Properties>
</file>